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33.xml" ContentType="application/vnd.openxmlformats-officedocument.drawingml.chart+xml"/>
  <Override PartName="/xl/theme/themeOverride1.xml" ContentType="application/vnd.openxmlformats-officedocument.themeOverride+xml"/>
  <Override PartName="/xl/charts/chart34.xml" ContentType="application/vnd.openxmlformats-officedocument.drawingml.chart+xml"/>
  <Override PartName="/xl/theme/themeOverride2.xml" ContentType="application/vnd.openxmlformats-officedocument.themeOverride+xml"/>
  <Override PartName="/xl/drawings/drawing24.xml" ContentType="application/vnd.openxmlformats-officedocument.drawing+xml"/>
  <Override PartName="/xl/drawings/drawing25.xml" ContentType="application/vnd.openxmlformats-officedocument.drawing+xml"/>
  <Override PartName="/xl/charts/chart35.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codeName="ThisWorkbook"/>
  <mc:AlternateContent xmlns:mc="http://schemas.openxmlformats.org/markup-compatibility/2006">
    <mc:Choice Requires="x15">
      <x15ac:absPath xmlns:x15ac="http://schemas.microsoft.com/office/spreadsheetml/2010/11/ac" url="C:\Users\VarnaviP\Downloads\"/>
    </mc:Choice>
  </mc:AlternateContent>
  <xr:revisionPtr revIDLastSave="0" documentId="8_{4D85E19F-AA85-46F0-A70F-D68C7AA5CF4A}" xr6:coauthVersionLast="47" xr6:coauthVersionMax="47" xr10:uidLastSave="{00000000-0000-0000-0000-000000000000}"/>
  <bookViews>
    <workbookView xWindow="4930" yWindow="-16430" windowWidth="29020" windowHeight="15700" tabRatio="885" xr2:uid="{00000000-000D-0000-FFFF-FFFF00000000}"/>
  </bookViews>
  <sheets>
    <sheet name="Home" sheetId="32" r:id="rId1"/>
    <sheet name="Key" sheetId="39" r:id="rId2"/>
    <sheet name="LCR Notes 309 - 314" sheetId="31" r:id="rId3"/>
    <sheet name="LCR Notes 500 - 571" sheetId="63" r:id="rId4"/>
    <sheet name="010" sheetId="4" r:id="rId5"/>
    <sheet name="012" sheetId="5" r:id="rId6"/>
    <sheet name="012 Validations" sheetId="58" r:id="rId7"/>
    <sheet name="309" sheetId="6" r:id="rId8"/>
    <sheet name="309 Validations" sheetId="33" r:id="rId9"/>
    <sheet name="310" sheetId="66" r:id="rId10"/>
    <sheet name="310 Validations" sheetId="67" r:id="rId11"/>
    <sheet name="311" sheetId="8" r:id="rId12"/>
    <sheet name="311 Validations" sheetId="35" r:id="rId13"/>
    <sheet name="312" sheetId="9" r:id="rId14"/>
    <sheet name="312 Validations" sheetId="36" r:id="rId15"/>
    <sheet name="313" sheetId="10" r:id="rId16"/>
    <sheet name="313 Validations" sheetId="37" r:id="rId17"/>
    <sheet name="314" sheetId="11" r:id="rId18"/>
    <sheet name="314 Validations" sheetId="38" r:id="rId19"/>
    <sheet name="500" sheetId="13" r:id="rId20"/>
    <sheet name="500 Validations" sheetId="40" r:id="rId21"/>
    <sheet name="501" sheetId="14" r:id="rId22"/>
    <sheet name="502" sheetId="15" r:id="rId23"/>
    <sheet name="502 Validations" sheetId="41" r:id="rId24"/>
    <sheet name="503" sheetId="16" r:id="rId25"/>
    <sheet name="510" sheetId="17" r:id="rId26"/>
    <sheet name="510 Validations" sheetId="42" r:id="rId27"/>
    <sheet name="511" sheetId="18" r:id="rId28"/>
    <sheet name="520" sheetId="19" r:id="rId29"/>
    <sheet name="520 Validations" sheetId="43" r:id="rId30"/>
    <sheet name="521" sheetId="20" r:id="rId31"/>
    <sheet name="530" sheetId="22" r:id="rId32"/>
    <sheet name="530 Validations" sheetId="55" r:id="rId33"/>
    <sheet name="531" sheetId="23" r:id="rId34"/>
    <sheet name="531 Validations" sheetId="47" r:id="rId35"/>
    <sheet name="540" sheetId="24" r:id="rId36"/>
    <sheet name="541" sheetId="25" r:id="rId37"/>
    <sheet name="550" sheetId="26" r:id="rId38"/>
    <sheet name="550 Validations" sheetId="46" r:id="rId39"/>
    <sheet name="560" sheetId="27" r:id="rId40"/>
    <sheet name="560 Validations" sheetId="56" r:id="rId41"/>
    <sheet name="561" sheetId="48" r:id="rId42"/>
    <sheet name="561 Validations" sheetId="59" r:id="rId43"/>
    <sheet name="562" sheetId="50" r:id="rId44"/>
    <sheet name="562 Validations" sheetId="57" r:id="rId45"/>
    <sheet name="570" sheetId="28" r:id="rId46"/>
    <sheet name="570 Validations" sheetId="51" r:id="rId47"/>
    <sheet name="571" sheetId="29" r:id="rId48"/>
    <sheet name="RS_ValueSource" sheetId="3" state="hidden" r:id="rId49"/>
    <sheet name="ChartData" sheetId="21" state="hidden" r:id="rId50"/>
    <sheet name="600" sheetId="72" r:id="rId51"/>
    <sheet name="600 Validations" sheetId="70" r:id="rId52"/>
    <sheet name="INACTIVE" sheetId="62" state="hidden" r:id="rId53"/>
  </sheets>
  <definedNames>
    <definedName name="_xlnm._FilterDatabase" localSheetId="6" hidden="1">'012 Validations'!$B$3:$I$16</definedName>
    <definedName name="_xlnm._FilterDatabase" localSheetId="8" hidden="1">'309 Validations'!$B$3:$J$54</definedName>
    <definedName name="_xlnm._FilterDatabase" localSheetId="10" hidden="1">'310 Validations'!$B$3:$J$89</definedName>
    <definedName name="_xlnm._FilterDatabase" localSheetId="12" hidden="1">'311 Validations'!$B$3:$J$53</definedName>
    <definedName name="_xlnm._FilterDatabase" localSheetId="14" hidden="1">'312 Validations'!$B$3:$J$45</definedName>
    <definedName name="_xlnm._FilterDatabase" localSheetId="16" hidden="1">'313 Validations'!$B$3:$J$69</definedName>
    <definedName name="_xlnm._FilterDatabase" localSheetId="18" hidden="1">'314 Validations'!$B$3:$J$61</definedName>
    <definedName name="_xlnm._FilterDatabase" localSheetId="20" hidden="1">'500 Validations'!$C$3:$J$23</definedName>
    <definedName name="_xlnm._FilterDatabase" localSheetId="23" hidden="1">'502 Validations'!$B$3:$J$22</definedName>
    <definedName name="_xlnm._FilterDatabase" localSheetId="26" hidden="1">'510 Validations'!$B$3:$J$25</definedName>
    <definedName name="_xlnm._FilterDatabase" localSheetId="29" hidden="1">'520 Validations'!$B$3:$J$42</definedName>
    <definedName name="_xlnm._FilterDatabase" localSheetId="32" hidden="1">'530 Validations'!$C$3:$J$4</definedName>
    <definedName name="_xlnm._FilterDatabase" localSheetId="34" hidden="1">'531 Validations'!$C$3:$I$4</definedName>
    <definedName name="_xlnm._FilterDatabase" localSheetId="38" hidden="1">'550 Validations'!$C$3:$J$6</definedName>
    <definedName name="_xlnm._FilterDatabase" localSheetId="40" hidden="1">'560 Validations'!$C$3:$J$4</definedName>
    <definedName name="_xlnm._FilterDatabase" localSheetId="42" hidden="1">'561 Validations'!$E$3:$E$5</definedName>
    <definedName name="_xlnm._FilterDatabase" localSheetId="44" hidden="1">'562 Validations'!$C$3:$I$4</definedName>
    <definedName name="_xlnm._FilterDatabase" localSheetId="46" hidden="1">'570 Validations'!$A$3:$J$38</definedName>
    <definedName name="_xlnm._FilterDatabase" localSheetId="51" hidden="1">'600 Validations'!$B$3:$J$55</definedName>
    <definedName name="_xlnm._FilterDatabase" localSheetId="52" hidden="1">INACTIVE!$C$3:$J$3</definedName>
    <definedName name="_xlnm.Print_Area" localSheetId="4">'010'!$A$1:$E$26</definedName>
    <definedName name="_xlnm.Print_Area" localSheetId="5">'012'!$A$1:$L$46</definedName>
    <definedName name="_xlnm.Print_Area" localSheetId="6">'012 Validations'!$A$1:$H$8</definedName>
    <definedName name="_xlnm.Print_Area" localSheetId="7">'309'!$A$1:$N$45</definedName>
    <definedName name="_xlnm.Print_Area" localSheetId="8">'309 Validations'!$A$1:$I$54</definedName>
    <definedName name="_xlnm.Print_Area" localSheetId="9">'310'!$A$1:$M$49</definedName>
    <definedName name="_xlnm.Print_Area" localSheetId="10">'310 Validations'!$C$2:$I$27</definedName>
    <definedName name="_xlnm.Print_Area" localSheetId="11">'311'!$A$1:$N$69</definedName>
    <definedName name="_xlnm.Print_Area" localSheetId="12">'311 Validations'!$C$2:$I$53</definedName>
    <definedName name="_xlnm.Print_Area" localSheetId="13">'312'!$A$1:$V$63</definedName>
    <definedName name="_xlnm.Print_Area" localSheetId="14">'312 Validations'!$C$1:$I$21</definedName>
    <definedName name="_xlnm.Print_Area" localSheetId="15">'313'!$A$1:$K$44</definedName>
    <definedName name="_xlnm.Print_Area" localSheetId="16">'313 Validations'!$C$2:$I$68</definedName>
    <definedName name="_xlnm.Print_Area" localSheetId="17">'314'!$A$1:$L$53</definedName>
    <definedName name="_xlnm.Print_Area" localSheetId="18">'314 Validations'!$C$2:$I$59</definedName>
    <definedName name="_xlnm.Print_Area" localSheetId="19">'500'!$A$1:$O$76</definedName>
    <definedName name="_xlnm.Print_Area" localSheetId="20">'500 Validations'!$C$2:$J$23</definedName>
    <definedName name="_xlnm.Print_Area" localSheetId="21">'501'!$A$1:$P$128</definedName>
    <definedName name="_xlnm.Print_Area" localSheetId="22">'502'!$A$1:$M$74</definedName>
    <definedName name="_xlnm.Print_Area" localSheetId="23">'502 Validations'!$A$1:$J$20</definedName>
    <definedName name="_xlnm.Print_Area" localSheetId="24">'503'!$A$1:$N$132</definedName>
    <definedName name="_xlnm.Print_Area" localSheetId="25">'510'!$A$1:$M$74</definedName>
    <definedName name="_xlnm.Print_Area" localSheetId="26">'510 Validations'!$A$1:$J$23</definedName>
    <definedName name="_xlnm.Print_Area" localSheetId="28">'520'!$A$1:$L$142</definedName>
    <definedName name="_xlnm.Print_Area" localSheetId="29">'520 Validations'!$A$1:$J$35</definedName>
    <definedName name="_xlnm.Print_Area" localSheetId="31">'530'!$A$1:$K$25</definedName>
    <definedName name="_xlnm.Print_Area" localSheetId="32">'530 Validations'!$A$1:$J$4</definedName>
    <definedName name="_xlnm.Print_Area" localSheetId="33">'531'!$A$1:$J$20</definedName>
    <definedName name="_xlnm.Print_Area" localSheetId="34">'531 Validations'!$A$1:$I$4</definedName>
    <definedName name="_xlnm.Print_Area" localSheetId="35">'540'!$A$1:$O$49</definedName>
    <definedName name="_xlnm.Print_Area" localSheetId="36">'541'!$A$1:$J$53</definedName>
    <definedName name="_xlnm.Print_Area" localSheetId="37">'550'!$A$1:$Q$52</definedName>
    <definedName name="_xlnm.Print_Area" localSheetId="38">'550 Validations'!$A$1:$J$6</definedName>
    <definedName name="_xlnm.Print_Area" localSheetId="39">'560'!$A$1:$J$48</definedName>
    <definedName name="_xlnm.Print_Area" localSheetId="40">'560 Validations'!$A$1:$J$5</definedName>
    <definedName name="_xlnm.Print_Area" localSheetId="41">'561'!$A$1:$S$44</definedName>
    <definedName name="_xlnm.Print_Area" localSheetId="42">'561 Validations'!$A$1:$J$4</definedName>
    <definedName name="_xlnm.Print_Area" localSheetId="43">'562'!$A$1:$G$19</definedName>
    <definedName name="_xlnm.Print_Area" localSheetId="44">'562 Validations'!$A$1:$I$4</definedName>
    <definedName name="_xlnm.Print_Area" localSheetId="46">'570 Validations'!$A$1:$J$4</definedName>
    <definedName name="_xlnm.Print_Area" localSheetId="47">'571'!$A$1:$J$35</definedName>
    <definedName name="_xlnm.Print_Area" localSheetId="50">'600'!$A$1:$J$87</definedName>
    <definedName name="_xlnm.Print_Area" localSheetId="51">'600 Validations'!$A$1:$J$5</definedName>
    <definedName name="_xlnm.Print_Area" localSheetId="52">INACTIVE!$A$1:$J$3</definedName>
    <definedName name="_xlnm.Print_Area" localSheetId="1">Key!$B$1:$E$19</definedName>
    <definedName name="_xlnm.Print_Area" localSheetId="2">'LCR Notes 309 - 314'!$B$1:$D$82</definedName>
    <definedName name="_xlnm.Print_Area" localSheetId="3">'LCR Notes 500 - 571'!$B$1:$D$9</definedName>
    <definedName name="_xlnm.Print_Titles" localSheetId="5">'012'!$1:$8</definedName>
    <definedName name="_xlnm.Print_Titles" localSheetId="6">'012 Validations'!$1:$3</definedName>
    <definedName name="_xlnm.Print_Titles" localSheetId="8">'309 Validations'!$1:$3</definedName>
    <definedName name="_xlnm.Print_Titles" localSheetId="10">'310 Validations'!$1:$3</definedName>
    <definedName name="_xlnm.Print_Titles" localSheetId="12">'311 Validations'!$1:$3</definedName>
    <definedName name="_xlnm.Print_Titles" localSheetId="14">'312 Validations'!$1:$3</definedName>
    <definedName name="_xlnm.Print_Titles" localSheetId="16">'313 Validations'!$1:$3</definedName>
    <definedName name="_xlnm.Print_Titles" localSheetId="18">'314 Validations'!$1:$3</definedName>
    <definedName name="_xlnm.Print_Titles" localSheetId="19">'500'!$1:$6</definedName>
    <definedName name="_xlnm.Print_Titles" localSheetId="20">'500 Validations'!$1:$3</definedName>
    <definedName name="_xlnm.Print_Titles" localSheetId="21">'501'!$1:$6</definedName>
    <definedName name="_xlnm.Print_Titles" localSheetId="22">'502'!$1:$6</definedName>
    <definedName name="_xlnm.Print_Titles" localSheetId="23">'502 Validations'!$1:$3</definedName>
    <definedName name="_xlnm.Print_Titles" localSheetId="24">'503'!$1:$6</definedName>
    <definedName name="_xlnm.Print_Titles" localSheetId="25">'510'!$1:$6</definedName>
    <definedName name="_xlnm.Print_Titles" localSheetId="26">'510 Validations'!$1:$3</definedName>
    <definedName name="_xlnm.Print_Titles" localSheetId="27">'511'!$1:$6</definedName>
    <definedName name="_xlnm.Print_Titles" localSheetId="28">'520'!$1:$6</definedName>
    <definedName name="_xlnm.Print_Titles" localSheetId="29">'520 Validations'!$1:$3</definedName>
    <definedName name="_xlnm.Print_Titles" localSheetId="30">'521'!$1:$6</definedName>
    <definedName name="_xlnm.Print_Titles" localSheetId="31">'530'!$1:$6</definedName>
    <definedName name="_xlnm.Print_Titles" localSheetId="34">'531 Validations'!$1:$3</definedName>
    <definedName name="_xlnm.Print_Titles" localSheetId="35">'540'!$1:$6</definedName>
    <definedName name="_xlnm.Print_Titles" localSheetId="37">'550'!$1:$6</definedName>
    <definedName name="_xlnm.Print_Titles" localSheetId="45">'570'!$1:$6</definedName>
    <definedName name="_xlnm.Print_Titles" localSheetId="47">'571'!$1:$6</definedName>
    <definedName name="_xlnm.Print_Titles" localSheetId="50">'600'!$14:$15</definedName>
    <definedName name="_xlnm.Print_Titles" localSheetId="2">'LCR Notes 309 - 314'!$1:$3</definedName>
    <definedName name="spec_title">Home!$B$2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26" l="1"/>
  <c r="E9" i="4"/>
  <c r="G35" i="72"/>
  <c r="F35" i="72"/>
  <c r="E69" i="8"/>
  <c r="G85" i="72"/>
  <c r="G84" i="72"/>
  <c r="G83" i="72"/>
  <c r="G82" i="72"/>
  <c r="G79" i="72"/>
  <c r="G78" i="72"/>
  <c r="G77" i="72"/>
  <c r="G76" i="72"/>
  <c r="G75" i="72"/>
  <c r="G74" i="72"/>
  <c r="G73" i="72"/>
  <c r="G72" i="72"/>
  <c r="G71" i="72"/>
  <c r="G68" i="72"/>
  <c r="G67" i="72"/>
  <c r="G66" i="72"/>
  <c r="G65" i="72"/>
  <c r="G64" i="72"/>
  <c r="G61" i="72"/>
  <c r="G60" i="72"/>
  <c r="G59" i="72"/>
  <c r="G58" i="72"/>
  <c r="G57" i="72"/>
  <c r="G56" i="72"/>
  <c r="G55" i="72"/>
  <c r="G54" i="72"/>
  <c r="G53" i="72"/>
  <c r="G50" i="72"/>
  <c r="G48" i="72"/>
  <c r="G47" i="72"/>
  <c r="G46" i="72"/>
  <c r="G45" i="72"/>
  <c r="G44" i="72"/>
  <c r="G43" i="72"/>
  <c r="G42" i="72"/>
  <c r="G39" i="72"/>
  <c r="G38" i="72"/>
  <c r="G34" i="72"/>
  <c r="G33" i="72"/>
  <c r="G32" i="72"/>
  <c r="G29" i="72"/>
  <c r="G28" i="72"/>
  <c r="G27" i="72"/>
  <c r="G26" i="72"/>
  <c r="G25" i="72"/>
  <c r="G24" i="72"/>
  <c r="G23" i="72"/>
  <c r="G22" i="72"/>
  <c r="G21" i="72"/>
  <c r="F39" i="72"/>
  <c r="F38" i="72"/>
  <c r="F85" i="72"/>
  <c r="F84" i="72"/>
  <c r="F83" i="72"/>
  <c r="F82" i="72"/>
  <c r="F79" i="72"/>
  <c r="F78" i="72"/>
  <c r="F77" i="72"/>
  <c r="F76" i="72"/>
  <c r="F75" i="72"/>
  <c r="F74" i="72"/>
  <c r="F73" i="72"/>
  <c r="F72" i="72"/>
  <c r="F71" i="72"/>
  <c r="F68" i="72"/>
  <c r="F67" i="72"/>
  <c r="F66" i="72"/>
  <c r="F65" i="72"/>
  <c r="F64" i="72"/>
  <c r="F61" i="72"/>
  <c r="F60" i="72"/>
  <c r="F59" i="72"/>
  <c r="F58" i="72"/>
  <c r="F57" i="72"/>
  <c r="F56" i="72"/>
  <c r="F55" i="72"/>
  <c r="F54" i="72"/>
  <c r="F53" i="72"/>
  <c r="F50" i="72"/>
  <c r="F49" i="72"/>
  <c r="F48" i="72"/>
  <c r="F47" i="72"/>
  <c r="F46" i="72"/>
  <c r="F45" i="72"/>
  <c r="F44" i="72"/>
  <c r="F43" i="72"/>
  <c r="F42" i="72"/>
  <c r="F34" i="72"/>
  <c r="F33" i="72"/>
  <c r="F32" i="72"/>
  <c r="F29" i="72"/>
  <c r="F28" i="72"/>
  <c r="F27" i="72"/>
  <c r="F26" i="72"/>
  <c r="F25" i="72"/>
  <c r="F24" i="72"/>
  <c r="F23" i="72"/>
  <c r="F22" i="72"/>
  <c r="F21" i="72"/>
  <c r="I81" i="72" l="1"/>
  <c r="H81" i="72"/>
  <c r="G81" i="72"/>
  <c r="F81" i="72"/>
  <c r="E81" i="72"/>
  <c r="D81" i="72"/>
  <c r="I70" i="72"/>
  <c r="H70" i="72"/>
  <c r="G70" i="72"/>
  <c r="F70" i="72"/>
  <c r="E70" i="72"/>
  <c r="D70" i="72"/>
  <c r="I63" i="72"/>
  <c r="H63" i="72"/>
  <c r="G63" i="72"/>
  <c r="F63" i="72"/>
  <c r="E63" i="72"/>
  <c r="D63" i="72"/>
  <c r="I52" i="72"/>
  <c r="H52" i="72"/>
  <c r="G52" i="72"/>
  <c r="F52" i="72"/>
  <c r="E52" i="72"/>
  <c r="D52" i="72"/>
  <c r="I41" i="72"/>
  <c r="H41" i="72"/>
  <c r="G41" i="72"/>
  <c r="F41" i="72"/>
  <c r="E41" i="72"/>
  <c r="D41" i="72"/>
  <c r="I37" i="72"/>
  <c r="H37" i="72"/>
  <c r="G37" i="72"/>
  <c r="F37" i="72"/>
  <c r="E37" i="72"/>
  <c r="D37" i="72"/>
  <c r="I31" i="72"/>
  <c r="H31" i="72"/>
  <c r="G31" i="72"/>
  <c r="F31" i="72"/>
  <c r="E31" i="72"/>
  <c r="D31" i="72"/>
  <c r="E17" i="72"/>
  <c r="D17" i="72"/>
  <c r="J4" i="72"/>
  <c r="D77" i="31"/>
  <c r="D76" i="31"/>
  <c r="D46" i="31"/>
  <c r="D40" i="31"/>
  <c r="D21" i="31"/>
  <c r="D9" i="31"/>
  <c r="D80" i="31"/>
  <c r="L23" i="10" l="1"/>
  <c r="N20" i="5" l="1"/>
  <c r="D7" i="31"/>
  <c r="E67" i="3"/>
  <c r="E66" i="3"/>
  <c r="E65" i="3"/>
  <c r="E64" i="3"/>
  <c r="E63" i="3"/>
  <c r="E62" i="3"/>
  <c r="F10" i="4" l="1"/>
  <c r="C12" i="39"/>
  <c r="B2" i="39"/>
  <c r="D10" i="31"/>
  <c r="D45" i="31" l="1"/>
  <c r="D44" i="31"/>
  <c r="D32" i="31"/>
  <c r="D31" i="31" l="1"/>
  <c r="C16" i="39"/>
  <c r="C14" i="39"/>
  <c r="C13" i="39"/>
  <c r="G48" i="62" l="1"/>
  <c r="G49" i="62"/>
  <c r="G50" i="62"/>
  <c r="G51" i="62"/>
  <c r="G52" i="62"/>
  <c r="G53" i="62"/>
  <c r="G54" i="62"/>
  <c r="G55" i="62"/>
  <c r="G56" i="62"/>
  <c r="G57" i="62"/>
  <c r="G58" i="62"/>
  <c r="G59" i="62"/>
  <c r="G60" i="62"/>
  <c r="G61" i="62"/>
  <c r="G62" i="62"/>
  <c r="G33" i="62"/>
  <c r="G34" i="62"/>
  <c r="G35" i="62"/>
  <c r="G36" i="62"/>
  <c r="G37" i="62"/>
  <c r="G38" i="62"/>
  <c r="G39" i="62"/>
  <c r="G40" i="62"/>
  <c r="G41" i="62"/>
  <c r="G42" i="62"/>
  <c r="G43" i="62"/>
  <c r="G44" i="62"/>
  <c r="G45" i="62"/>
  <c r="G46" i="62"/>
  <c r="G47" i="62"/>
  <c r="G32" i="62"/>
  <c r="G31" i="62"/>
  <c r="G30" i="62"/>
  <c r="G29" i="62"/>
  <c r="G28" i="62"/>
  <c r="G27" i="62"/>
  <c r="G26" i="62"/>
  <c r="G25" i="62"/>
  <c r="G24" i="62"/>
  <c r="G23" i="62"/>
  <c r="G22" i="62"/>
  <c r="G21" i="62"/>
  <c r="G20" i="62"/>
  <c r="G19" i="62"/>
  <c r="G18" i="62"/>
  <c r="K16" i="27" l="1"/>
  <c r="C54" i="32" l="1"/>
  <c r="C58" i="32" l="1"/>
  <c r="C56" i="32"/>
  <c r="C52" i="32"/>
  <c r="C50" i="32"/>
  <c r="C46" i="32"/>
  <c r="C44" i="32"/>
  <c r="C41" i="32"/>
  <c r="C38" i="32"/>
  <c r="C35" i="32"/>
  <c r="C32" i="32"/>
  <c r="C15" i="32"/>
  <c r="C92" i="20" l="1"/>
  <c r="C66" i="20"/>
  <c r="C40" i="20"/>
  <c r="C14" i="20"/>
  <c r="Z18" i="15" l="1"/>
  <c r="S18" i="15"/>
  <c r="R18" i="15"/>
  <c r="Q18" i="15"/>
  <c r="P18" i="15"/>
  <c r="O18" i="15"/>
  <c r="N18" i="15"/>
  <c r="Z19" i="15" l="1"/>
  <c r="S19" i="15"/>
  <c r="R19" i="15"/>
  <c r="Q19" i="15"/>
  <c r="P19" i="15"/>
  <c r="O19" i="15"/>
  <c r="N19" i="15"/>
  <c r="L17" i="27" l="1"/>
  <c r="J4" i="28" l="1"/>
  <c r="F4" i="50"/>
  <c r="Q4" i="48"/>
  <c r="J4" i="27"/>
  <c r="K4" i="26"/>
  <c r="J4" i="25"/>
  <c r="L4" i="24"/>
  <c r="J4" i="23"/>
  <c r="K4" i="22"/>
  <c r="I4" i="20"/>
  <c r="L4" i="19"/>
  <c r="K4" i="18"/>
  <c r="M4" i="17"/>
  <c r="N4" i="16"/>
  <c r="M4" i="15"/>
  <c r="N4" i="14"/>
  <c r="M4" i="13"/>
  <c r="L4" i="11"/>
  <c r="K4" i="10"/>
  <c r="V5" i="9"/>
  <c r="N4" i="8"/>
  <c r="N4" i="6"/>
  <c r="L5" i="5"/>
  <c r="C27" i="32" l="1"/>
  <c r="C25" i="32"/>
  <c r="C23" i="32"/>
  <c r="C21" i="32"/>
  <c r="C19" i="32"/>
  <c r="C17" i="32"/>
  <c r="Z17" i="15" l="1"/>
  <c r="S17" i="15"/>
  <c r="Y20" i="15" s="1"/>
  <c r="R17" i="15"/>
  <c r="X20" i="15" s="1"/>
  <c r="Q17" i="15"/>
  <c r="W20" i="15" s="1"/>
  <c r="P17" i="15"/>
  <c r="V20" i="15" s="1"/>
  <c r="O17" i="15"/>
  <c r="U20" i="15" s="1"/>
  <c r="N17" i="15"/>
  <c r="I26" i="4"/>
  <c r="I25" i="4"/>
  <c r="I24" i="4"/>
  <c r="I23" i="4"/>
  <c r="I22" i="4"/>
  <c r="A35" i="15" l="1"/>
  <c r="T20" i="15"/>
</calcChain>
</file>

<file path=xl/sharedStrings.xml><?xml version="1.0" encoding="utf-8"?>
<sst xmlns="http://schemas.openxmlformats.org/spreadsheetml/2006/main" count="9171" uniqueCount="4013">
  <si>
    <t>Lloyd's Capital Return Specification 2027</t>
  </si>
  <si>
    <t>CONTENTS</t>
  </si>
  <si>
    <t>·</t>
  </si>
  <si>
    <t>Key to cells &amp; references in the LCR</t>
  </si>
  <si>
    <r>
      <t xml:space="preserve">LCR Notes </t>
    </r>
    <r>
      <rPr>
        <b/>
        <sz val="10"/>
        <color theme="1" tint="0.24994659260841701"/>
        <rFont val="Arial"/>
        <family val="2"/>
      </rPr>
      <t>(forms 309-314)</t>
    </r>
  </si>
  <si>
    <r>
      <t xml:space="preserve">LCR Notes </t>
    </r>
    <r>
      <rPr>
        <b/>
        <sz val="10"/>
        <color theme="1" tint="0.24994659260841701"/>
        <rFont val="Arial"/>
        <family val="2"/>
      </rPr>
      <t>(forms 500-571)</t>
    </r>
  </si>
  <si>
    <t>LCR Forms</t>
  </si>
  <si>
    <t>Name</t>
  </si>
  <si>
    <t>Description</t>
  </si>
  <si>
    <t>Form 010</t>
  </si>
  <si>
    <t>Control</t>
  </si>
  <si>
    <t>Form 012</t>
  </si>
  <si>
    <t>LCR Syndicate Type</t>
  </si>
  <si>
    <t>Form 309</t>
  </si>
  <si>
    <t>LCR Summary</t>
  </si>
  <si>
    <t>Form 310</t>
  </si>
  <si>
    <t>Balance Sheet Distributions</t>
  </si>
  <si>
    <t>Form 311</t>
  </si>
  <si>
    <t>Claims Distribution</t>
  </si>
  <si>
    <t>Form 312</t>
  </si>
  <si>
    <t>Projected Solvency II Technical Provisions at Time Zero</t>
  </si>
  <si>
    <t>Form 313</t>
  </si>
  <si>
    <t>Financial Information</t>
  </si>
  <si>
    <t>Form 314</t>
  </si>
  <si>
    <t>Additional Quantitative Analysis</t>
  </si>
  <si>
    <t>Supplementary Questionnaire Forms</t>
  </si>
  <si>
    <t>Form 500</t>
  </si>
  <si>
    <t>Premium Risk Excluding Catastrophe - Quantitative Inputs</t>
  </si>
  <si>
    <t>Form 501</t>
  </si>
  <si>
    <t>Premium Risk Excluding Catastrophe - Outputs</t>
  </si>
  <si>
    <t>Form 502</t>
  </si>
  <si>
    <t>Premium Risk Including Catastrophe - Quantitative Inputs</t>
  </si>
  <si>
    <t>Form 503</t>
  </si>
  <si>
    <t>Premium Risk Including Catastrophe - Outputs</t>
  </si>
  <si>
    <t>Form 510</t>
  </si>
  <si>
    <t>Reserve Risk - Quantitative Inputs</t>
  </si>
  <si>
    <t>Form 511</t>
  </si>
  <si>
    <t>Reserve Risk - Outputs</t>
  </si>
  <si>
    <t>Form 520</t>
  </si>
  <si>
    <t>Dependencies - Quantitative Inputs</t>
  </si>
  <si>
    <t>Form 521</t>
  </si>
  <si>
    <t>Dependencies - Outputs</t>
  </si>
  <si>
    <t>Form 530</t>
  </si>
  <si>
    <t>Reinsurance - Quantitative Inputs</t>
  </si>
  <si>
    <t>Form 531</t>
  </si>
  <si>
    <t>Reinsurance - Outputs</t>
  </si>
  <si>
    <t>Form 540</t>
  </si>
  <si>
    <t>Post Diversified Risks - Quantitative Inputs</t>
  </si>
  <si>
    <t>Form 541</t>
  </si>
  <si>
    <t>Post Diversified Risks - Outputs</t>
  </si>
  <si>
    <t>Form 550</t>
  </si>
  <si>
    <t>LCR vs SBF Reconciliation</t>
  </si>
  <si>
    <t>Form 560</t>
  </si>
  <si>
    <t>YOA SCR Inputs</t>
  </si>
  <si>
    <t>Form 561</t>
  </si>
  <si>
    <t>Plan Loss Ratios and Parameterisation</t>
  </si>
  <si>
    <t>Form 562</t>
  </si>
  <si>
    <t>SBF Class Mapping</t>
  </si>
  <si>
    <t>Form 570</t>
  </si>
  <si>
    <t>Reinsurance Contract Boundaries - Quantitative Inputs</t>
  </si>
  <si>
    <t>Form 571</t>
  </si>
  <si>
    <t>Reinsurance Contract Boundaries - Outputs</t>
  </si>
  <si>
    <t>Analysis of Change Forms</t>
  </si>
  <si>
    <t>Form 600</t>
  </si>
  <si>
    <t>Analysis of Change</t>
  </si>
  <si>
    <t>Light grey cells indicate cells that cannot be edited</t>
  </si>
  <si>
    <t xml:space="preserve"> = </t>
  </si>
  <si>
    <t>Grey cells indicate automatic calculations, whereby the cell's value will be derived by entering data elsewhere in the return</t>
  </si>
  <si>
    <t>v: if</t>
  </si>
  <si>
    <t>Validation Test</t>
  </si>
  <si>
    <t>(validations must be rectified as they prevent the return from being submitted)</t>
  </si>
  <si>
    <t>w: if</t>
  </si>
  <si>
    <t>Warning Test</t>
  </si>
  <si>
    <t>(warnings highlight items that are not normally expected and should be reviewed prior to submission)</t>
  </si>
  <si>
    <t>PY</t>
  </si>
  <si>
    <t>CY</t>
  </si>
  <si>
    <t>PY+1</t>
  </si>
  <si>
    <t>B/S</t>
  </si>
  <si>
    <t>Balance Sheet</t>
  </si>
  <si>
    <t>T0</t>
  </si>
  <si>
    <t>T1</t>
  </si>
  <si>
    <t>Time One</t>
  </si>
  <si>
    <t>Project changes to the LCR specification</t>
  </si>
  <si>
    <t>BAU changes to the LCR specification</t>
  </si>
  <si>
    <t>LCR NOTES</t>
  </si>
  <si>
    <t>FORMS 309-314</t>
  </si>
  <si>
    <r>
      <rPr>
        <sz val="11"/>
        <color rgb="FFFFFFFF"/>
        <rFont val="Segoe UI"/>
        <family val="2"/>
      </rPr>
      <t xml:space="preserve">GENERAL POINTS TO NOTE: 
Please refer to full guidance and instructions at </t>
    </r>
    <r>
      <rPr>
        <b/>
        <sz val="11"/>
        <color rgb="FFFFFFFF"/>
        <rFont val="Segoe UI"/>
        <family val="2"/>
      </rPr>
      <t xml:space="preserve">https://www.lloyds.com/market-resources/capital-and-reserving/capital-guidance/internal-model-scr </t>
    </r>
    <r>
      <rPr>
        <sz val="11"/>
        <color rgb="FFFFFFFF"/>
        <rFont val="Segoe UI"/>
        <family val="2"/>
      </rPr>
      <t>for further details</t>
    </r>
  </si>
  <si>
    <t>Subject</t>
  </si>
  <si>
    <t>Purpose</t>
  </si>
  <si>
    <t>This LCR is to be used for collecting quantitative information for review of syndicate SCRs and input to the Lloyd's Internal Model (LIM).</t>
  </si>
  <si>
    <t>Currency &amp; Exchange Rates</t>
  </si>
  <si>
    <t>Link to SBF</t>
  </si>
  <si>
    <t xml:space="preserve">The final Lloyd's Capital Return to be submitted is to be based on the most up to date SBF possible. If an SBF resubmission is required during the review process, the managing agent must assess the capital impact of this change. A resubmission of the LCR return may be required depending on the circumstances - see the SCR Guidance for further information. Submissions should report the SBF version that the LCR is based on.
Methodology and assumptions used for completing the SBF and LCR (and other returns) must be consistent, but not necessarily the same: any differences must be clearly outlines and justified (e.g. loss ratio assumptions for the prospective year need not be the same in the LCR and the SBF).
As for any March resubmission, managing agents should not use the latest approved SBF if there is a more recent version of the business plan that is being used internally at the syndicate. It is this more up-to-date version that should be used for the March re-assessment and, generally, for ongoing monitoring of capital. </t>
  </si>
  <si>
    <t>Treatment of Risk Margin</t>
  </si>
  <si>
    <t>Treatment of Unincepted Legal Obligations</t>
  </si>
  <si>
    <t>FORM SPECIFIC NOTES - Form 309</t>
  </si>
  <si>
    <t>Note Number</t>
  </si>
  <si>
    <t>Reference Point</t>
  </si>
  <si>
    <t>Note Detail</t>
  </si>
  <si>
    <t xml:space="preserve">(Headline &amp; columns C : F) One-Year </t>
  </si>
  <si>
    <t>The One-Year SCR is defined as the "Value-at-Risk of the basic own funds of an insurance or reinsurance undertaking subject to a confidence level of 99.5% over a one-year period". This includes one year of new business (the proposed year). The model should start with basic own funds equal to zero with net technical provisions determined on a Solvency II basis. 
The difference between net technical provisions on a Solvency II basis and booked reserves will be recognised separately by considering both the difference due to basis (Solvency II versus UK GAAP) and margins. This difference will be reflected in member capital setting and the Lloyd's Internal Model. The One-Year SCR figure will therefore equal the 99.5th percentile of the distribution of balance sheet positions on the One-Year basis (form 310, cell G1).</t>
  </si>
  <si>
    <t>(Headline &amp; columns G : J) Ultimate</t>
  </si>
  <si>
    <t>The figures required on an Ultimate basis correspond to the value-at-risk of the basic own funds subject to the confidence level of 99.5% over the period to ultimate run-off. This includes one year of new business (the proposed underwriting year in full). Again the opening balance sheet should be set to basic own funds equal to zero.</t>
  </si>
  <si>
    <t>Table 1 lines 9 &amp; 11 :
Total &amp; Diversified Total</t>
  </si>
  <si>
    <t>The Diversified Total of all risk categories must be equal to:
Pre diversification Total (of all risk categories) less the Diversification Credit between risk categories</t>
  </si>
  <si>
    <t>Table 2 line 3 :
Reserve Risk</t>
  </si>
  <si>
    <t>Lapse risk should be included within the reserving risk split, where appropriate. If the value of the lapse risk is deemed significant please contact your MRC capital point of contact to discuss its inclusion in your modelling.</t>
  </si>
  <si>
    <t>Table 1 row 2a</t>
  </si>
  <si>
    <t>This field should be used to capture any model limitation adjustments to capital for 1yr SCR and/or uSCR. This should be the bottom line amount added to total 1yr SCR and/or uSCR respectively i.e. not pre-diversified amounts added onto any particular risk categories. This should be used for model limitation adjustments that sit outside of the model (including agent modelled legacy reinsurance contract adjustments) and is expected to be used where adjustments were not implemented in the capital model in time for submission deadlines. Your AoC should include more details how the model limitation adjustment has been derived. Legacy RI syndicates should enter the additional capital amounts here for any legacy RI transactions completed and not incorporated into the agent's internal model at the time of LCR submission.</t>
  </si>
  <si>
    <t>Table 1 row 3 :
Risk Margin Adjustment</t>
  </si>
  <si>
    <t xml:space="preserve">The reduction in the cost of capital for the risk margin in the UK insurance market from 6% to 4% was implemented by regulatory authorities.
This change has been included as an auto-calculated field based on the increased total Risk Margin in the Technical Provisions being transferred as a benefit to capital. The calculation is: Total Risk Margin * ( 1 - ( 6% / 4% ) ).
It is also now an extra component for the Total SCR calculation sum in cell B4 (ultimate). </t>
  </si>
  <si>
    <t>FORM SPECIFIC NOTES - Form 310</t>
  </si>
  <si>
    <t>(line 1) One-Year basis</t>
  </si>
  <si>
    <t>(line 2) Ultimate basis</t>
  </si>
  <si>
    <t>The balance sheet deficit distribution on Ultimate basis relates to the deficit for risks to Ultimate and includes one underwriting year of new business. The percentiles correspond to the value-at-risk of the basic own funds of an insurance or reinsurance undertaking subject to the confidence level of the percentile points for risks to ultimate using a one year new business period.</t>
  </si>
  <si>
    <t>(table 1) Percentiles</t>
  </si>
  <si>
    <t xml:space="preserve">Reporting the various distribution points provides evidence that may be subject to validation, which should cover the full probability distribution. The internal model must produce modelled surpluses / deficits on an expected basis (mean) and other distribution percentiles, as well as simply considering the 99.5th percentile downside. This enables comparison of the Lloyd’s Internal Model syndicate outputs with multiple data points rather than one or two.
The 99.8th percentile is also collected. As with insurance operations in general, the various outcomes of next year’s trading is expected to be skewed – the downside is much worse than the upside compared to planned outcomes. Agents should provide commentary in the document in terms of the break-even return period and where historical experience is relevant and would sit compared to the projected model outputs.
As form 310 captures all risks, Lloyd's would expect the difference of the 99.5th from the mean here to exceed the difference of the 99.5th from the mean in insurance risk (modelled insurance losses) on form 311, even allowing for discounting and future investment income that are booked here but excluded from form 311. Where it does not, agents should address the explanation for this in the supporting document. </t>
  </si>
  <si>
    <t>(table 2) Percentiles by year of account</t>
  </si>
  <si>
    <t>This is an optional data request. However, it is highly encouraged that syndicates with different members on different YoAs, or who have members with different shares across different YoAs, fill this in if they are able to.
This information will be reviewed and potentially used to determine the allocation of capital to each YoA, which will have an impact on individual members' funding requirements. Where the YoA level information is not provided, Lloyd's will default to the previous method of capital allocation between YoAs, where this is calculated by Lloyd's. 
Please also select how this information has been extracted or calculated. If modelled output, answer 'Yes' for the question in cell I2. If not, then please enter how the allocation was calculated from the dropdown options in cell I3. The syndicate should comment on how the information has been calculated and if it is not possible to produce from the model in its current state (i.e. the dropdowns options are not valid). If modelled output is selected, the syndicate must provide all percentiles of the distribution. If some other method is used and it is not possible to fill in all percentiles, only the mean and 99.5th must be provided as a minimum. Please note that it is preferable to include the additional percentiles if it is possible to do so.
'Modelled output' should be selected if the YoA granularity is modelled within the internal model, and results by YoA can be output directly without the need for out of model allocation.</t>
  </si>
  <si>
    <t>FORM SPECIFIC NOTES - Form 311</t>
  </si>
  <si>
    <t>(table 1) Total modelled claims</t>
  </si>
  <si>
    <r>
      <t>On a one-year basis, the total modelled insurance claims (plus allocated loss adjustment expenses - ALAE) are:
Claims reserves at time 1 (corresponding to all business; earned, unearned and unwritten) plus claims paid in the period time 0 to time 1.</t>
    </r>
    <r>
      <rPr>
        <strike/>
        <sz val="11"/>
        <rFont val="Arial"/>
        <family val="2"/>
      </rPr>
      <t xml:space="preserve">
</t>
    </r>
    <r>
      <rPr>
        <sz val="11"/>
        <rFont val="Arial"/>
        <family val="2"/>
      </rPr>
      <t>The claims values should only reflect insurance risks (e.g. no volatility should be applied for foreign exchange or reinsurance default credit risks). 
All values should be undiscounted.</t>
    </r>
  </si>
  <si>
    <t>(table 1, lines 1 &amp; 2) One-Year basis</t>
  </si>
  <si>
    <t>The One-Year basis refers to the distribution of claims and expenses (ALAE only) from the One-Year SCR model. The net of reinsurance values should only reflect insurance risks. All values should be undiscounted.</t>
  </si>
  <si>
    <t>(table 1, lines 3 &amp; 4) Ultimate basis</t>
  </si>
  <si>
    <t>The Ultimate basis refers to the distribution of claims and expenses (ALAE only) from the Ultimate model. For the ultimate basis, the total represents claims technical provisions at 31 December (time 0) plus claims arising on all new business bound to the prospective year of account in full. The net of reinsurance values should only reflect insurance risks. All values should be undiscounted.</t>
  </si>
  <si>
    <t>(table 2) Total mean modelled claims</t>
  </si>
  <si>
    <t>Table two is the value in cell A1, split into the underlying pure years.
All entries should exclude reinsurance bad debt provisions, but include allowance for reinsurance exhaustion. Accordingly, the net insurance claims pre-populated from form 312 are taken from the entries prior to the projected bad debt provision (separately reported on form 312 in column N).</t>
  </si>
  <si>
    <t>(table 2, line 2) ULO</t>
  </si>
  <si>
    <t>(table 2, line 1) Underlying Pure Year</t>
  </si>
  <si>
    <t>(table 2) Total</t>
  </si>
  <si>
    <t>The total claims over all underlying pure years should be equal to the mean net of reinsurance figure on a One-Year basis (see note 311.4). For the proposed YoA, this should include any model loss ratio uplifts consistent with the claims underlying the one year SCR calculation.</t>
  </si>
  <si>
    <t>(table 2, column J) Adjustments</t>
  </si>
  <si>
    <t>Adjustments should be made to reflect the differences between the Forecast Technical Provisions and the equivalent Capital Model outputs. Column J is for all adjustments other than new business adjustments, which should be recorded separately in column K. We do not expect material adjustments to be made in column J, as agents should prepare consistent claims and claims expense projections for inclusion on form 312 and as part of the internal model. Please describe any adjustments within your SCR methodology documentation.</t>
  </si>
  <si>
    <t>(table 2, column K) New Business</t>
  </si>
  <si>
    <t>Column K reports expected claims arising on business contracted in the next 12 months post 31 December (time 0). New business (e.g. unincepted binders) would only be expected in the current, proposed and proposed +1 years of account, therefore the warning is in place to flag any inputs in earlier years of account. We consider that it is unlikely that the model will include additional business attaching to these mature years of account and agents should include a commentary in the supporting SCR documentation, where these amounts are significant.</t>
  </si>
  <si>
    <t>311.10</t>
  </si>
  <si>
    <t>Legacy RI</t>
  </si>
  <si>
    <t>Any legacy RI syndicates who are submitting a LCR to include the additional capital amount for any legacy RI transactions completed but not yet incorporated into the agent's internal model are required to report the mean ceding business into forms 311 and 312. In form 311, this will create a disconnect in table 1 between the mean value and the other values in the claims distribution which is accepted by Lloyd's as a limitation.</t>
  </si>
  <si>
    <t>FORM SPECIFIC NOTES - Form 312</t>
  </si>
  <si>
    <t>(whole form) Forecast TPs</t>
  </si>
  <si>
    <t>The technical provisions are to be calculated in line with Solvency II basis and on a discounted basis. This form requires agents to provide a breakdown of technical provisions into the relevant items.
Reinsurance acquisition costs should be allowed for in the Technical Provisions and future cashflows. Acquisition costs allowed for in the Technical Provisions should be reported in form 312 of the LCR. Acquisition costs for outwards reinsurance should be allowed for in net premium and not reported in the net acquisition cost. This is consistent with the TPD (see TPD FAQ for more information): net premium in column K should include the acquisition costs for outwards reinsurance and net acquisition cost in column L should be equal to the gross acquisition cost in column E.</t>
  </si>
  <si>
    <t>(columns A &amp; H) Claims</t>
  </si>
  <si>
    <t>(columns D &amp; K) Premium</t>
  </si>
  <si>
    <t>The premium values are gross of acquisition costs.
Acquisition costs relate to amounts that fall to be deducted from gross premium income for stamp monitoring purposes and for calculation of Central Fund contributions. They should, therefore, exclude internal costs re-allocated to acquisition costs for accounting purposes – these should be included in expenses</t>
  </si>
  <si>
    <t>(columns B &amp; I) Expenses</t>
  </si>
  <si>
    <t xml:space="preserve">The expenses comprise ULAE and other expenses.  Negative expenses (gross or net) should not be submitted, factor any negative expenses into another year of account and provide a separative narrative in the LCR workflow comments to state this has been amended.  The warnings will be developed into an error in the future. </t>
  </si>
  <si>
    <t>(column P) Risk Margin</t>
  </si>
  <si>
    <t>If the risk margin is calculated for the syndicate whole account, it should be allocated to underlying pure years pro-rated based on net insurance losses.</t>
  </si>
  <si>
    <t>(line 2) ULO Proposed YoA</t>
  </si>
  <si>
    <t>(line 1) Underlying Pure Year</t>
  </si>
  <si>
    <t>(column N) Discounted Bad Debt Provision</t>
  </si>
  <si>
    <t>312.9</t>
  </si>
  <si>
    <t>Any legacy RI syndicates who are submitting a LCR to include the additional capital amount for any legacy RI transactions completed but not yet incorporated into the agent's internal model are required to report the mean ceding business into forms 311 and 312.</t>
  </si>
  <si>
    <t>FORM SPECIFIC NOTES - Form 313</t>
  </si>
  <si>
    <t>Table 1 Premium data</t>
  </si>
  <si>
    <t>This section must exclude any element relating to a Special Purpose Arrangement ("SPA"), i.e. the a host syndicate will enter the gross premium value net of any SPA data and should exclude the gross element of the SPA premium which will be shown on the SPA's LCR submission. The host's RI premium should also be netted down by the same amount leaving the net amount unchanged from a reporting method that would include the premium related to the SPA, and should ensure that the reconciliation checks in Form 550 that link to this table are unaffected.</t>
  </si>
  <si>
    <t>Table 2 row 2</t>
  </si>
  <si>
    <t>This section confirms the exchange rate applied to US dollars. This should be the Q2 rates of exchange for the year-end return and the Q4 rate of exchange for the March Mid-Year Coming-Into-Line return and any subsequent submissions.</t>
  </si>
  <si>
    <t>Catastrophe claims</t>
  </si>
  <si>
    <t>Catastrophe claims in Row 1 should include natural and non-natural catastrophes - definitions below. Lloyd's does not support discounting for ‘recognition’ of catastrophe losses. For example, no discount should be applied to the outputs of catastrophe models to account for situations where a proportion of losses arising from events occurring during 2023 would only be ‘recognised’ as catastrophe after 31st December.</t>
  </si>
  <si>
    <t>(line 2) LCM5 region-perils</t>
  </si>
  <si>
    <t>The LCM5 region-perils and classes are defined in the LCM5 Guidance &amp; Instructions document. 
Please note that the methods used for estimating losses based on forecast exposures in the LCR should be entirely consistent with the methods used for estimating in-force losses for the LCM5 Quarterly Return, and vice versa. For example, where a syndicate uses outputs from catastrophe models as inputs to the Internal Model, and then applies additional factors for cat-risk in the Internal Model, the LCM5 Quarterly Return method should reflect this.</t>
  </si>
  <si>
    <t>(F1 : I(i)3) Catastrophe Claims</t>
  </si>
  <si>
    <t>Modelled losses for catastrophe should be in respect of planned exposures from 1 January of the proposed year of account, on all pure years of account, and exclude payments for reserves established on events occurring prior to the SCR as at date.
Modelled losses include net claims and expenses, but exclude reinstatement premiums. Accordingly, all losses should correspond to 'net loss' terminology not 'final net loss' estimates in-line with the total insurance modelled losses.
Agents should include a commentary on the treatment of whole account reinsurances in allocation of net insurance losses between catastrophe and other. Where this is different to the LCM data inputs, agents should also address this in their analysis.</t>
  </si>
  <si>
    <t>(line 2/3) Natural Catastrophe Claims splits</t>
  </si>
  <si>
    <t>The term 'split' is to be taken in the same meaning as the rest of the LCR in that it represents the standalone loss figure and not the share of the total. For example, the One-Year Net 99.5th LCM 'split' means the LCM standalone Net 99.5th loss. Hence, we do not expect the 99.5th splits between LCM and non-LCM perils to be additive. In other words, we assume the LCM/non-LCM diversification credit is the sum of the splits minus the total. ‘Non-LCM’ (line 3) means losses arising from natural catastrophe only, in region-perils not specifically covered by the LCM. For example, US flood would be ‘non-LCM’, as would Australia earthquake. Losses arising from non-natural (e.g. Cyber) events should not be included in these lines but instead reported in line 1a and also captured within line 4 (see Note 313.7).</t>
  </si>
  <si>
    <t>(line 1a) Non-Natural Catastrophe Claims splits</t>
  </si>
  <si>
    <t xml:space="preserve">These cells should include Non-Natural Catastrophes losses only, i.e. sizeable losses from events that cause accumulations of claims with a common cause and are not the result of the natural processes of the earth. Examples of such events would include:
• Cyber events
• Pandemic
• Terrorism
• Casualty clash events
Where these events are not explicitly modelled by the syndicate these should be approximated.
This row does not aggregate with the rest of the table directly in the Total: Catastrophe Claims (line 1), Premium Risk Claims - Excluding Natural Catastrophe Claims (line 4) or the Total (line 6). In fact, it is a subset of the claims reported in lines 1 and 4. This data will be the same claims basis as the rest of the table with a new split.
In line with other splits in the LCR, we do not expect the stand-alone 99.5th losses (columns G &amp; I) in this line to be additive with the 99.5th losses reported in line 1b, when reporting the 99.5th loss for total Catastrophe claims in line 1.
In the post-diversified columns (columns G(i) and I(i)) this row will aggregate with the rest of the table.
</t>
  </si>
  <si>
    <t>(line 7) Diversification</t>
  </si>
  <si>
    <t>The diversification on line 7 is the total diversification applied for insurance risk i.e. between premium including cat risk and reserve risk, not the diversification between cat and non-cat premium risk. The supporting commentary should set out how these estimates fall within the totals for premium risk, reserve risk and diversified insurance risk on form 309.</t>
  </si>
  <si>
    <t>Reinsurance on nat cat claims</t>
  </si>
  <si>
    <t>The form includes a check box to prompt agents to consider whether there is any material difference in the treatment of all reinsurance applicable to natural catastrophe claims in the LCM data feed compared to the full internal model.</t>
  </si>
  <si>
    <t>FORM SPECIFIC NOTES - Form 314</t>
  </si>
  <si>
    <t>Section 1</t>
  </si>
  <si>
    <t>The information on insurance risk captured in Section 1 are the means (and stresses) of the premium, reserve and total insurance risk distributions. The mean for premium risk will normally be negative (a profit); for reserve risk, the mean should be equal to the negative of the sum of the risk margin at T0, with a small allowance for simulation error. The premium risk mean should also be consistent with what is provided on the SBF, after allowing for the impact of balance sheet items noted in the reconciliation in table 2 of LCR Form 550.</t>
  </si>
  <si>
    <t>A4 and C4 - Investment Return &amp; Risk</t>
  </si>
  <si>
    <t>Enter the mean and 1:200 of the return on the syndicate investment portfolio, excluding FAL and FIS.</t>
  </si>
  <si>
    <t>A5 All Other</t>
  </si>
  <si>
    <t>This is the mean result on all sources of risk included on the LCR. It will be equal to the mean of the SCR distribution less the sum of A1 and A4. It will be comprised of the means of:
1) market risk excluding the risk arising from assets or investments
2) credit risk
3) operational risk
The mean of the first item is expected to be close to nil in most cases, while the means of the second and third will normally be a loss. The entry for A5 should therefore be a positive value.</t>
  </si>
  <si>
    <t>314.4a</t>
  </si>
  <si>
    <t>D1 - Mean return due to risk free rate</t>
  </si>
  <si>
    <r>
      <t xml:space="preserve">Expected mean return due to risk free rate across all bond assets </t>
    </r>
    <r>
      <rPr>
        <u/>
        <sz val="11"/>
        <rFont val="Arial"/>
        <family val="2"/>
      </rPr>
      <t>and</t>
    </r>
    <r>
      <rPr>
        <sz val="11"/>
        <rFont val="Arial"/>
        <family val="2"/>
      </rPr>
      <t xml:space="preserve"> liabilities. i.e. the expected mean of the variability in the value of assets and liabilities due to changes in the risk free rate.
On an Ultimate basis, the risk free discounting benefit taken at T</t>
    </r>
    <r>
      <rPr>
        <vertAlign val="subscript"/>
        <sz val="11"/>
        <rFont val="Arial"/>
        <family val="2"/>
      </rPr>
      <t>0</t>
    </r>
    <r>
      <rPr>
        <sz val="11"/>
        <rFont val="Arial"/>
        <family val="2"/>
      </rPr>
      <t xml:space="preserve"> on insurance liabilities fully unwinds and this loss should be taken to market risk, to net with the expected investment return on bond assets due to the risk free rate. It should not be included as an insurance loss. (by way of example, if assets and liabilities were perfectly matched, the mean return due to the risk free rate would be zero).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left in insurance risk.
On risky bond assets, if it is not possible to split out the expected return of the risk free rate from the expected return of the excess credit spread, please include the total expected investment income on bonds in D1, less the variability in the value of liabilities due to changes in the risk free rate. 
(Sign convention: expected income is negative, expected loss is positive).
D1a - Interest rate risk on technical provisions (excluding the risk margin) represents any impact from discounting the technical provisions (apart from the risk margin). This includes changes in risk-free yields and changes in undiscounted technical provisions (including impact of new written business) on a one year basis. At the time "ultimate" the technical provisions have runoff to zero and so this is a deterministic loss equal to the time 0 discount credit. This property should hold true for a proxy ultimate basis i.e. choosing a closing balance sheet date sooner than when the technical provisions ultimately run-off by. The unwind of the discount credit should be capped on a one year basis (and proxy ultimate basis) so as to not take discount credit on FAL (NB there is no impact of capping on an ultimate basis). 
D1b - Interest rate risk on assets includes investment income arising from risk free returns. This includes investment income on new written exposure.</t>
    </r>
  </si>
  <si>
    <t>314.4b</t>
  </si>
  <si>
    <t>F1 - Interest Rate Risk</t>
  </si>
  <si>
    <r>
      <t xml:space="preserve">1:200 interest rate risk net across all bond assets </t>
    </r>
    <r>
      <rPr>
        <u/>
        <sz val="11"/>
        <rFont val="Arial"/>
        <family val="2"/>
      </rPr>
      <t>and</t>
    </r>
    <r>
      <rPr>
        <sz val="11"/>
        <rFont val="Arial"/>
        <family val="2"/>
      </rPr>
      <t xml:space="preserve"> all liabilities i.e. the variability in the value of assets and liabilities due to changes in the risk free rate. On an Ultimate basis, the risk free discounting benefit taken at T</t>
    </r>
    <r>
      <rPr>
        <vertAlign val="subscript"/>
        <sz val="11"/>
        <rFont val="Arial"/>
        <family val="2"/>
      </rPr>
      <t xml:space="preserve">0 </t>
    </r>
    <r>
      <rPr>
        <sz val="11"/>
        <rFont val="Arial"/>
        <family val="2"/>
      </rPr>
      <t>on liabilities fully unwinds and this loss should be taken to market risk, to net with investment return on bond assets and not included as an insurance loss.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insurance risk.</t>
    </r>
  </si>
  <si>
    <t>314.5a</t>
  </si>
  <si>
    <t>D2 - Mean return above risk free rate</t>
  </si>
  <si>
    <t>Expected mean return above the risk free rate on credit risky bond holdings. i.e. earning the expected credit spread above the risk free rate and including the expected gains and losses due to changes in the credit spread and migration of credit ratings including the risk of default. If it is not possible to split the mean excess credit spread return over the mean risk free rate return, please include the total expected investment income on bonds in D1 (i.e. the sum of the risk free interest income and the excess credit spread over the risk free rate), less the variability in the value of liabilities due to changes in the risk free rate.</t>
  </si>
  <si>
    <t>314.5b</t>
  </si>
  <si>
    <t>F2 - Credit Risk</t>
  </si>
  <si>
    <t>1:200 credit risk on credit risky bond holdings (i.e. to include spread risk, migration risk and default risk and earning the credit spread above the risk free rate). See also Note 314.5a</t>
  </si>
  <si>
    <t>314.6a</t>
  </si>
  <si>
    <t>D3 - Mean investment return for Equity and Other Assets</t>
  </si>
  <si>
    <t>Expected mean return for the investment classes covered by Note 314.6b below.</t>
  </si>
  <si>
    <t>314.6b</t>
  </si>
  <si>
    <t>F3 - Equity and Other Asset Risk</t>
  </si>
  <si>
    <t>1:200 risk arising on equities, alternative investments such as Hedge Funds &amp; Investment Funds, Property assets, Commodities or Other investments. Derivatives can also be included here, unless it is deemed more appropriate to include them with the asset category they are hedging.</t>
  </si>
  <si>
    <t>314.7a</t>
  </si>
  <si>
    <t>D4 - Mean liquidity risk</t>
  </si>
  <si>
    <t>Lloyd's are expecting the mean of the distribution of projected liquidity costs to be zero. Whilst this is not mandatory, please be prepared to provide justification for non zero entries.</t>
  </si>
  <si>
    <t>314.7b</t>
  </si>
  <si>
    <t>F4 - Liquidity Risk</t>
  </si>
  <si>
    <t>Commonly, this can be taken to be the 99.5th percentile of the distribution of the projected costs of funding the cash shortfall due to a liquidity stress at emergency borrowing rates. If liquidity risk has been modelled under another basis, this is the 99.5th percentile of that distribution.</t>
  </si>
  <si>
    <t>314.8a</t>
  </si>
  <si>
    <t>D5 - Mean return due to foreign exchange risk</t>
  </si>
  <si>
    <t>Lloyd's are expecting the mean return due to foreign exchange risk across assets and liabilities to be approximately equal to zero. Whilst this is not mandatory, please be prepared to provide justification for any material expected gains or losses due to foreign exchange movements.</t>
  </si>
  <si>
    <t>314.8b</t>
  </si>
  <si>
    <t>F5 - Foreign Exchange risk</t>
  </si>
  <si>
    <r>
      <t>1:200 foreign exchange risk, net across all assets</t>
    </r>
    <r>
      <rPr>
        <i/>
        <sz val="11"/>
        <rFont val="Arial"/>
        <family val="2"/>
      </rPr>
      <t xml:space="preserve"> </t>
    </r>
    <r>
      <rPr>
        <u/>
        <sz val="11"/>
        <rFont val="Arial"/>
        <family val="2"/>
      </rPr>
      <t>and</t>
    </r>
    <r>
      <rPr>
        <i/>
        <sz val="11"/>
        <rFont val="Arial"/>
        <family val="2"/>
      </rPr>
      <t xml:space="preserve"> </t>
    </r>
    <r>
      <rPr>
        <sz val="11"/>
        <rFont val="Arial"/>
        <family val="2"/>
      </rPr>
      <t>all liabilities. i.e. the risk associated with fluctuations in the value of all assets and liabilities due to movements in the exchange rates between the currency in which those assets and liabilities are denominated and the "base modelling" currency. If "base modelling" currency is not GBP, then foreign exchange risk will also include the change in the exchange rate from T</t>
    </r>
    <r>
      <rPr>
        <vertAlign val="subscript"/>
        <sz val="11"/>
        <rFont val="Arial"/>
        <family val="2"/>
      </rPr>
      <t>0</t>
    </r>
    <r>
      <rPr>
        <sz val="11"/>
        <rFont val="Arial"/>
        <family val="2"/>
      </rPr>
      <t xml:space="preserve"> and T</t>
    </r>
    <r>
      <rPr>
        <vertAlign val="subscript"/>
        <sz val="11"/>
        <rFont val="Arial"/>
        <family val="2"/>
      </rPr>
      <t>1,</t>
    </r>
    <r>
      <rPr>
        <sz val="11"/>
        <rFont val="Arial"/>
        <family val="2"/>
      </rPr>
      <t xml:space="preserve"> between the "base modelling" currency and GBP.</t>
    </r>
  </si>
  <si>
    <t>D6 &amp; F6 - Other Risks</t>
  </si>
  <si>
    <t>Lloyd's are not expecting "Other (Market) Risks", but if there are some unique features of your Syndicate portfolio that gives rise to such risks then please include the expected mean return and the 1:200 risk associated with them here. (Please note mean returns and the 1:200 risk associated with alternative investments such as Hedge Funds should be included under "Equity and Other Asset Risk "- see Notes 314.6a &amp; 314.6b)</t>
  </si>
  <si>
    <t>314.10</t>
  </si>
  <si>
    <t>F8 - Diversification Credit</t>
  </si>
  <si>
    <t>Not relevant to mean outcome, diversification credit is the difference between the sum of the 1:200 standalone risks comprising market risk and the 1:200 total market risk. Lloyd's expects this figure will be negative.</t>
  </si>
  <si>
    <t>G2 - PY+1 Unincepted contracts</t>
  </si>
  <si>
    <t>G3 &amp; I3 - Additional PY &amp; Prior Years Binder Business</t>
  </si>
  <si>
    <t>G4 - Change in Risk Margin</t>
  </si>
  <si>
    <t>Enter the difference in the risk margin at T1 at the 1:200 outcome vs. the risk margin at T0. The presumption on the one-year basis is that the claims will be transferred to a buyer at T1 for a price equal to the technical provisions (best estimate liabilities plus risk margin). The one-year SCR must be sufficient to cover an increase in both claims liabilities and the risk margin at T1 in a stressed scenario. The portion of the one-year SCR that is required to cover an increase in the risk margin in the stressed scenario (line 4) is not required on an ultimate basis.</t>
  </si>
  <si>
    <t>G5 - Run Down Opening Risk Margin</t>
  </si>
  <si>
    <t>Enter the negative of the risk margin shown on form 312. On an ultimate basis, the SCR must offset the deterioration in the claims portion of technical provisions only; the risk margin does not represent a liability. Therefore assets necessary to cover the risk margin at T0 (line 5) on a one-year basis are available either to pay claims (in a stressed scenario) or returns to capital providers (in a profitable scenario) on an ultimate basis</t>
  </si>
  <si>
    <t>I6 - Unexpired Business</t>
  </si>
  <si>
    <t>I7 - Ultimate Less One-Year Volatilities</t>
  </si>
  <si>
    <t>Enter the excess of Ultimate volatilities over One-Year (excluding the contracts covered in lines 3, 4 and 6).</t>
  </si>
  <si>
    <t>I9 - Diversification Credit</t>
  </si>
  <si>
    <t>Enter the difference in the diversification credit on a One-Year basis less on the credit on an Ultimate basis. In general, the diversification credit will be larger for more skewed or volatile distributions. Since ultimate volatilities will in general be larger than those for one-year (prior to any adjustments such as netting off the risk margin from reserve risk), the ultimate diversification credit should reduce the ultimate SCR relative to the one-year. In order to ensure consistency, the diversification credit should be calculated using the same distributions used to compare the volatilities in line 7. For example, if individual class distributions are used to compare volatilities in line 7, these should also be used when comparing diversification credits in line 9.</t>
  </si>
  <si>
    <t>I9 - Diversified Total</t>
  </si>
  <si>
    <t xml:space="preserve">The diversified total in line 10 should equal the ultimate SCR as shown on Form 309. A warning message is in place for this reconciliation. If the difference is significant, agents should provide possible explanations in the SCR methodology document for the reasons. The step-by-step approach of Section 3 will assist in validation of the one-year SCR calibration and overall distribution. This objective will be not be served by agents forcing the reconciliation. 
Agents are reminded to check signage carefully in this section of the form. </t>
  </si>
  <si>
    <t>FORMS 500-571</t>
  </si>
  <si>
    <r>
      <t xml:space="preserve">GENERAL POINTS TO NOTE: 
Please refer to full guidance and instructions at </t>
    </r>
    <r>
      <rPr>
        <b/>
        <sz val="11"/>
        <color theme="0"/>
        <rFont val="Segoe UI"/>
        <family val="2"/>
      </rPr>
      <t xml:space="preserve">https://www.lloyds.com/market-resources/capital-and-reserving/capital-guidance/internal-model-scr </t>
    </r>
    <r>
      <rPr>
        <sz val="11"/>
        <color theme="0"/>
        <rFont val="Segoe UI"/>
        <family val="2"/>
      </rPr>
      <t>for further details</t>
    </r>
  </si>
  <si>
    <t>The purpose of forms 500-571 is to enable Lloyd’s to more quickly identify potential issues with the LCR, while not significantly adding to agents’ workloads. These contain items that Lloyd's aims to collect on a regular basis. For any qualitative questions, or thematic quantitative questions, Lloyd's will issue a Focus Areas return, to be collected via SecureStore.
Forms 500-571 have been designed with the intention of minimising any further work required of agents. Nonetheless, it is possible that some of the quantitative questions may require capturing additional model outputs. Agents should review forms 500-571 as early as possible in order to allow sufficient time for the capture of any additional outputs.
Sheets 501, 503, 511, 521, 531, 541 and 571 contain outputs only (unless stated otherwise). They show the metrics and tests that will be used in Lloyd's review of LCR submissions.</t>
  </si>
  <si>
    <t>see 'LCR Notes 309 - 314' tab.</t>
  </si>
  <si>
    <t>Contents of forms 500-562</t>
  </si>
  <si>
    <t>Forms 500-562 capture model outputs relating to premium risk, reserve risk, reinsurance credit risk, dependencies, post diversified LCR risk amounts and reconciliations between the LCR and the SBF to identify where there are inconsistencies.</t>
  </si>
  <si>
    <t>Contents of forms 570-571</t>
  </si>
  <si>
    <t>The reinsurance contract boundaries sections are to be used for the adjustment required in LCR form 309, section 1, row 2 column B and is calculated in 571 Reinsurance Contract Boundaries - Outputs. This is mandatory for the year-end submission and should be completed for the mid-year CIL (March) in the event of resubmission of the LCR. Lloyd's is expecting to use information from the QSR or ASR in all other cases. For mid-year CIL (March) submissions, information entered is optional unless requested.</t>
  </si>
  <si>
    <t>FORM SPECIFIC NOTES - Form 500 - Premium Risk Excluding Catastrophe</t>
  </si>
  <si>
    <t>(Qu 1) Class Name column</t>
  </si>
  <si>
    <t>The class names are populated from the selections made in the pre-setup process in MDC. Classes of business are available for selection in the LCR once they have been manually inputted into the Syndicate Classes of Business reference table within the Data Maintenance section on MDC. These can be monitored and edited by devolved administrator at your syndicate.</t>
  </si>
  <si>
    <t>(Qu 1) columns A, B, E to I - Premium and Claims</t>
  </si>
  <si>
    <t>Premiums and claims are undiscounted net ultimate. Premiums are net of reinsurance premiums and acquisition costs.</t>
  </si>
  <si>
    <t>(Qu 1) columns A - Premium</t>
  </si>
  <si>
    <t>The premium amounts should be the total net premium by class, net of inwards/outwards reinstatement premiums, not an estimate of the non-cat exposed portion.</t>
  </si>
  <si>
    <t>(Qu 1) columns C and D - CAT/Cyber</t>
  </si>
  <si>
    <t>Use the “CAT exposed?” column to indicate if the class has both catastrophe and non-catastrophe exposure. Catastrophe for the purpose of forms 500/502 refers to natural catastrophes only.
Use the “Cyber Exposed?” column to indicate if the class has cyber exposure (either incidental cyber, direct cyber (i.e. CY/CZ risk code) or no cyber exposure). Please add comments in the 'Agent's Comments' box below to provide further information e.g. where a modelled class includes direct cyber as well as other (non-cyber) classes which may be exposed to incidental/silent cyber.
Due to data validation limitations, this row must have "CAT Exposed?" and "Cyber Exposed" as non-zero entries; if this row is not used, please enter "No" in columns C and D.</t>
  </si>
  <si>
    <t>(Qu 1) columns E to I - Totals</t>
  </si>
  <si>
    <t>The “Total” percentile figures are the diversified totals and not the sum of the class results. They also constitute the components for analysing various Fully Dependent versus Modelled metrics.</t>
  </si>
  <si>
    <t>(Qu 1) column I(i) - Post-Diversified Claims</t>
  </si>
  <si>
    <t>The “Post diversified claims” column should be completed in line with the validation test, i.e. provide post-diversified claims for the risk category being captured in this form, not contribution to insurance risk.</t>
  </si>
  <si>
    <t>The “Post diversified claims” should be based on the same methodology used to calculate the contribution to capital by risk category (see Form 540), i.e. using an average from the specified range of simulations around the 99.5th percentile of the premium risk excluding natural catastrophe distribution which is scaled so that the Total Column I(i) is equal to the stand-alone 99.5th point on the distribution.</t>
  </si>
  <si>
    <t>Any legacy RI syndicates who are submitting a LCR to include the additional capital amount for any legacy RI transactions completed but not yet incorporated into the agent's internal model are required to report the mean ceding business into forms 311 and 312. Since these forms include validations to forms 500/502/510, agents should report an additional class within these forms of "Non-modelled Legacy RI" with the appropriate mean value to ensure the reconciliations pass. As the classes are not yet modelled, the values for each point on the class distribution should be reported as the mean value.</t>
  </si>
  <si>
    <t>FORM SPECIFIC NOTES - Form 502 - Premium Risk Including Catastrophe</t>
  </si>
  <si>
    <t>see note 500.1</t>
  </si>
  <si>
    <t>(Qu 1) columns B, E to I - Claims</t>
  </si>
  <si>
    <t>Claims (as well as premiums which are pre-populated from form 500) are undiscounted net ultimate.</t>
  </si>
  <si>
    <t>(Qu 1) columns E to I</t>
  </si>
  <si>
    <t>The claim amounts should be the indicated percentile of the sum of the premium risk excluding natural catastrophe claims and natural catastrophe claims as defined on form 313.</t>
  </si>
  <si>
    <t>see note 500.4</t>
  </si>
  <si>
    <t>see note 500.5</t>
  </si>
  <si>
    <t>The "Post diversified claims" column should be based on the same methodology used to calculate the contribution to capital by risk category (see Form 540), i.e. using an average from the specified range of simulations around the 99.5th percentile of the premium risk including natural catastrophe distribution which is scaled so that the Total Column I(i) is equal to the stand-alone 99.5th point on the distribution.</t>
  </si>
  <si>
    <t>FORM SPECIFIC NOTES - Form 510 - Reserve Risk</t>
  </si>
  <si>
    <t>(Qu 1) columns A to F - Claims</t>
  </si>
  <si>
    <t>Claims are undiscounted net ultimate.</t>
  </si>
  <si>
    <t>(Qu 1) columns B to F - Totals</t>
  </si>
  <si>
    <t>(Qu 1) column F(i) - Post-Diversified Claims</t>
  </si>
  <si>
    <t>The "Post diversified claims" column should be based on the same methodology used to calculate contribution to capital by risk category (see Form 540), i.e. using an average from the specified range of simulations around the 99.5th percentile of the reserve risk distribution which is scaled so that the Total Column F(i) is equal to the stand-alone 99.5th point on the distribution.</t>
  </si>
  <si>
    <t>FORM SPECIFIC NOTES - Form 520 - Joint Quantile Exceedance Probabilities</t>
  </si>
  <si>
    <t>(Qu 1-4) Joint Quantile Exceedance Probabilities</t>
  </si>
  <si>
    <t>For the "Break Even" table, enter the percentile at which a loss occurs.
Example: if the class makes an underwriting loss (loss and allocated expense exceeds premium on an ultimate basis) at the 70th percentile and a loss on reserves (ultimate claims run-off exceeds best estimate reserves) at the 55th percentile, enter "70.0000 %" in the first row of the second table, and "55.0000%" in the second row. Input the probability of exceeding both percentiles in the bottom row of the second table. For example, if the 70th percentile for premium risk and the 55th percentile for reserve risk are both exceeded in 3500 simulations out of 50000, enter "7.0000%" in the bottom right cell.</t>
  </si>
  <si>
    <t>(Qu 1) total premium risk (including natural catastrophe) and reserve risk</t>
  </si>
  <si>
    <t xml:space="preserve">The probability should be the probability of a loss on both reserves and underwriting.
For insurance risk, the break-even percentile corresponds to the percentile of the distribution at which point at which an insurance loss (both underwriting and reserve) occurs. </t>
  </si>
  <si>
    <t>(Qu 2) total insurance risk and market risk</t>
  </si>
  <si>
    <t xml:space="preserve">
For market risk, the break even percentile corresponds to the percentile of the distribution at which a profit is realised from the different sources of market risk (i.e. favourable movements on foreign exchange, interest rate, equity prices, and so on).</t>
  </si>
  <si>
    <t>(Qu 3) total insurance risk and reinsurance credit risk</t>
  </si>
  <si>
    <t>For RI credit risk, the break even percentile corresponds to the percentile of the distribution at which there is no loss from default of reinsurance counterparties or profit from the release of the bad debt provision in the technical provisions.</t>
  </si>
  <si>
    <t>(Qu 5) V4 and V6 - means for credit risk and operational risk</t>
  </si>
  <si>
    <t>The means for credit risk and operational risk should be the means of the distributions used to produce the 1:200 amounts shown on form 309, column G.</t>
  </si>
  <si>
    <t>(Qu 5) W2 and W3 - Premium and Reserve risk split of Risk Margin</t>
  </si>
  <si>
    <t>For the risk margin, enter the amounts credited to reserve risk and/or  premium risk on an ultimate basis on form 309. The sum of these amounts should equal the total risk margin shown on form 312, total row, column P. Enter the risk margin amounts as positive values.</t>
  </si>
  <si>
    <t>(Qu 6) row 1 - Insurance Risk excluding natural catastrophe</t>
  </si>
  <si>
    <t>Insurance Risk excluding natural catastrophe (Row 1) should include all earned claims, and unearned claims excluding natural catastrophe, i.e. consistent with figures reported in 500 and 510.</t>
  </si>
  <si>
    <t>(Qu 6) Z1 and Z3 - mean insurance risk exc natural catastrophe and natural catastrophe risk</t>
  </si>
  <si>
    <t>The total mean natural catastrophe risk and insurance risk excluding natural catastrophe should be equal to mean insurance risk, i.e. Z1 + Z3 = 'Form 314.1 - A1'.</t>
  </si>
  <si>
    <t>(Qu 6) Z2 and Z3 - mean premium risk exc natural catastrophe and natural catastrophe risk</t>
  </si>
  <si>
    <t>The total mean natural catastrophe risk and premium risk excluding natural catastrophe should be equal to mean premium risk, i.e. Z2 + Z3 = 'Form 314.1 - A2'.</t>
  </si>
  <si>
    <t>FORM SPECIFIC NOTES - Form 530 - Reinsurance</t>
  </si>
  <si>
    <t>(Qu 1) credit risk reinsurance</t>
  </si>
  <si>
    <t>Results may be based on an average of a small number of trials centred on the indicated percentile, if you believe this would be more appropriate. 
Example: the modelled 90th percentile of reinsurance credit risk is 2.8m, and the modelled reinsurance recoveries owed by all counterparties is 25m gross of the 2.8m. The gross recoveries owed by counterparties that do not default is 10m, and the gross recoveries owed by counterparties which are 2.8m in default is 15m. Enter 2.8m, 25m and 15m in rows two, three and four, respectively, under the “90th” column.</t>
  </si>
  <si>
    <t>(Qu 1) row 3 - defaulting parties</t>
  </si>
  <si>
    <t>Include only those gross recoveries expected from defaulting reinsurers on or after the time they are simulated to default.</t>
  </si>
  <si>
    <t>(Qu 2) modelled reinsurance benefit</t>
  </si>
  <si>
    <t>Agents are requested to take a proportionate approach which best represents the impact to capital if reinsurance benefits were not received from cover purchased. If cover is material, the agent should attempt to not overstate the impact by comparing a model gross position to opening net reserves.</t>
  </si>
  <si>
    <t>(Qu 2) cols G and H - non-proportional benefit</t>
  </si>
  <si>
    <t>Reinsurance premiums and other associated costs, including commissions, of non-proportional reinsurance should not be removed from the model
Only the benefit of recoveries arising from non-proportional reinsurance should be removed
The resulting SCRs should be reported in the 'Adjusted SCR' row</t>
  </si>
  <si>
    <t>(Qu 2) cols I and J - total benefit</t>
  </si>
  <si>
    <t>Reinsurance premiums and other associated costs, including commissions, of all reinsurance should not be removed from the model
The benefit of recoveries arising from all reinsurance should be removed
The resulting SCRs should be reported in the 'Adjusted SCR' row</t>
  </si>
  <si>
    <t>(Qu 2) cols G and I - one-year benefit</t>
  </si>
  <si>
    <t>For one-year figures, agents are only required to remove the benefit of reinsurance during the one-year period.</t>
  </si>
  <si>
    <t>(Qu 2) rows 1 and 2 - Base SCR and Adjusted SCR</t>
  </si>
  <si>
    <t>If there is no change, please report the 'Adjusted SCR' figures as unchanged from 'Base SCR' figures.</t>
  </si>
  <si>
    <t>FORM SPECIFIC NOTES - Form 540 - Simulations</t>
  </si>
  <si>
    <t>(Qu 1) Simulations</t>
  </si>
  <si>
    <t>The first step in the methodology is to sort the simulated SCR risk types by ascending size of the balance sheet position. (The one year and ultimate balance sheet distributions are shown on form 310. The SCR is the VaR99.5 of the balance sheet position.)  Agents are not required to provide Lloyd's with the sorted simulations, unless specifically requested to do so.
The second step is to define the upper and lower bounds of the range of ranked simulations over which the post diversification amounts are to be calculated. Lloyd's has provided a method of calculating upper and lower bounds, based on the number of simulations in a syndicate's model. This method calculates the smallest allowable range - managing agents can widen the range of simulations, with justification. Where agents choose to widen the range, the used range should be specified below. The bounds should be used in populating responses to Question 3.
Refer to Appendix D of Lloyd's Capital Guidance for formulae and a detailed example.</t>
  </si>
  <si>
    <t>(Qu 1) A1 - No. of Simulations</t>
  </si>
  <si>
    <t>Enter the number of simulations used for the model run(s) used to calculate the SCR shown on your submitted LCR. 
If your SCR is based on an average of several runs, enter the total number of simulations from all runs. For example, if your SCR is based on an average of SCRs from five runs of ten thousand simulations, enter 50000.</t>
  </si>
  <si>
    <t>(Qu 1) B5 and B6 - Upper and Lower bound SCR values</t>
  </si>
  <si>
    <t>Enter the values of the ultimate SCR (in GBP) corresponding to the upper and lower bounds of the ranked simulations.</t>
  </si>
  <si>
    <t>(Qu 3) SCR risk types</t>
  </si>
  <si>
    <t>The post diversification calculations required for 540 Post Diversified Risks - Quantitative Inputs are covered in detail in Appendix D of the Lloyd's Capital Guidance available on lloyds.com.</t>
  </si>
  <si>
    <t>Example: if you entered 50,000 simulations, the upper bound will be simulation 49781, and the lower bound will be simulation 49720. The value entered for one-year insurance risk should be the average value of insurance risk over simulations 49720 through 49781, after sorting the one-year simulations in ascending order of the one-year balance sheet position.
If your submitted SCR is based on outputs from several runs, you may either derive the averages from a single run, or from an average of all runs combined.</t>
  </si>
  <si>
    <t>(Qu 3) SCR risk types - E9 and F9 - CI SCR</t>
  </si>
  <si>
    <t>The CI SCR is the average of the simulated balance sheet positions over the range.</t>
  </si>
  <si>
    <t>FORM SPECIFIC NOTES - Form 550 - LCR vs SBF reconciliations</t>
  </si>
  <si>
    <t>(Qu 1) B1 - Ultimate net premium</t>
  </si>
  <si>
    <t>The net premium for the proposed YoA as inputted in the SBF can be obtained from SBF form 167, column D, total.</t>
  </si>
  <si>
    <t>550.1a</t>
  </si>
  <si>
    <t>(Qu 1) G1 - One Year net premium</t>
  </si>
  <si>
    <t>The premium volume and loss ratio assumptions for new business within the LCR submissions should be consistent with the relevant SBF used in modelling the LCR.
Agents are expected to provide comments where there are differences between the ultimate LCR and SBF.
Additionally, agents are expected to provide comments on differences between one year and ultimate premium and claim amounts. Note that there are expected differences due to the deviation in reporting basis between one year and ultimate however these should be understood and explainable. Please note that one year claims should be consistent with the claims used in the one year SCR calculation i.e. it should include any model loss ratio uplifts to plan where applicableone</t>
  </si>
  <si>
    <t>(Qu 1) B2 - SBF net claims</t>
  </si>
  <si>
    <t>The net insurance claims as inputted in the SBF can be obtained from SBF form 105s, column N, total (ultimate).</t>
  </si>
  <si>
    <t>(Qu 2) E1 and F1 - SBF profit/(loss)</t>
  </si>
  <si>
    <t>The SBF profit/(loss) for the period can be obtained from SBF form 100s line 16 column C</t>
  </si>
  <si>
    <t>(Qu 2) E2 and F2 - SBF total investment</t>
  </si>
  <si>
    <t>The SBF total investment return can be obtained from SBF form 100s line 14 column C</t>
  </si>
  <si>
    <t>(Qu 2) E7a and F7a - difference between plan and model LRs</t>
  </si>
  <si>
    <t>The Difference between plan and model loss ratios is the additional profit that would arise if the SBF loss ratios were used in the capital model (whether it would come through in ULOs or in premium risk).</t>
  </si>
  <si>
    <t>(Qu 2) E7b and F7b - RI costs beyond planned year</t>
  </si>
  <si>
    <t>The RI costs beyond planned year amount is any additional RI costs modelled to cover business running off beyond the prospective YOA not included in the SBF.</t>
  </si>
  <si>
    <t>(Qu 2) E7c and F7c - profit from unearned unwritten business</t>
  </si>
  <si>
    <t>The Profit from unearned unwritten business on prior YOA not in TPs is the additional profit included in the model that arises from any unearned unwritten business arising on prior YOA that is not bound at time 0 and thus already captured in the opening technical provisions.</t>
  </si>
  <si>
    <t>(Qu 2) E8 and F8- accrual of MA profit commission</t>
  </si>
  <si>
    <t>The accrual of managing agent profit commission would be obtained from the syndicate's internal model if this has been modelled explicitly. If this has been modelled explicitly, further details of the methodology and assumptions used are expected to be provided.</t>
  </si>
  <si>
    <t>(Qu 2) E9 and F9 - Other</t>
  </si>
  <si>
    <t>This list of reasons in the table is not exhaustive. The "Other" item should include all other items used to reconcile the entries in SBF and LCR. A brief explanation of the items included in "Other" should be included.
If there is an entry in the 'Other' section, agents are expected to provide comments to explain the source of the entry.
Lloyd's will query large amounts attributed to "Other" differences.</t>
  </si>
  <si>
    <t>550.10</t>
  </si>
  <si>
    <t>(Qu 2) F11 - SBF less LCR comments</t>
  </si>
  <si>
    <t>The SBF less LCR (adjusted) amount is expected to show a nil or immaterial value. If this is a non-zero material value, agents are expected to review the reconciliations and provide a comment for the further source of this. If further review improves understanding of the sources of difference, the agent should revise the form entries accordingly to improve the reconciliation.</t>
  </si>
  <si>
    <t>FORM SPECIFIC NOTES - Form 560 - YOA SCR Inputs</t>
  </si>
  <si>
    <t>(Qu 1) YOA SCR Inputs</t>
  </si>
  <si>
    <t>If agents are able to allocate SCR to YOA then they are encouraged to do this. However, it may be easier to use a risk category (e.g. insurance/premium/reserve risk) as a proxy for the SCR in the calculations of proportions of SCR allocated to each open year.  The method of allocation should be consistent with that in the '540 - Post Diversified Risks - Quantitative Inputs' worksheet.
When allocating using a risk category as a proxy for SCR, agents should order simulations by the risk category and calculate the averages for each open YOA over the appropriate range of simulations. These should then be used to calculate the proportion of the risk category in each YOA and be multiplied by the ultimate SCR to get the SCR split by YOA.
For example, if you ran 50,000 simulations, the upper bound will be simulation 49781, and the lower bound will be simulation 49720. The value of the chosen risk category for YOA used in the above calculation should be the average value of the risk distribution for the YOA over simulations 49720 through 49781, after sorting the simulations in ascending order of the chosen risk category.
If your submitted SCR is based on outputs from several runs, you may either derive the averages from a single run, or from an average of all runs combined.</t>
  </si>
  <si>
    <t>FORM SPECIFIC NOTES - Form 561 - Plan Loss Ratios and Parameterisation</t>
  </si>
  <si>
    <t>(Qu 1 and 2) Class Name column</t>
  </si>
  <si>
    <t>(Qu 1) Premium and loss ratios - cols A to H</t>
  </si>
  <si>
    <t>"Gross Net" means gross of reinsurance but net of acquisition costs. "Net Net" means net of reinsurance and net of acquisition costs.
Premiums should be for the proposed YoA only and, in the majority of cases, are expected to reconcile with LCR form 313, table 1, row 1. 
- On a gross net basis, the only exception to this is for host syndicates with an SPA. For host syndicates, the gross net premium values (by class) reported in LCR form 561 should be gross of any SPA data. However the values reported in LCR form 313 should be net of any SPA data. As such, host syndicates will expect to see a reconciliation difference for the Gross Net Premium (column A) in LCR form 561, between the sum of classes (which should be gross of SPA data) and the total row (which is populated directly from LCR form 313 and hence is net of SPA data).
- On a net net basis, there are no exceptions. Total Net Net Premium in the LCR form 561 should be consistent with the proposed YoA total in LCR form 313 row 1, column D.
The same premium figures should be used for both modelled and plan loss ratios, i.e. the premium figures reported in columns A and E for the Gross Net and Net Net loss ratios respectively. 
Loss ratios should be on an undiscounted ultimate basis for the proposed YoA.
Lloyd's expectation is that the modelled loss ratio should not be lower than the plan loss ratio on a gross net basis by class of business. You are required to provide commentary by class of business where this guidance is not adhered to. Lloyd's would expect this to only be the case in exceptional circumstances.</t>
  </si>
  <si>
    <t>(Qu 1) CoVs - cols I to L</t>
  </si>
  <si>
    <t>All CoVs should be submitted on an excluding natural catastrophe basis, i.e. including attritional, large, and non-natural catastrophe claims only.
CoVs on both a one-year and ultimate time horizon should be submitted.
CoVs should be calculated in terms of the resulting loss ratio distribution.</t>
  </si>
  <si>
    <t>(Qu 2) Parameterisation - col M - No of years historical data available</t>
  </si>
  <si>
    <t>The number of years historical data available refers to the data available internally from writing the class, while the subsequent columns refer to the subset of this experience which is actually used for parameterisation purposes.</t>
  </si>
  <si>
    <t>(Qu 2) Parameterisation - cols N and O - No of years considered/full credibility</t>
  </si>
  <si>
    <t>It is accepted that the parameters selected are derived in combination with expert judgement. As guidance please consider full credibility to apply if: you use data volatility metrics to inform parameterisation based on these years of data with no allowance for credibility weighting between years with an expectation that they are appropriately represented by the distribution, i.e. they are not considered to be outlying experience which the distribution is not designed to capture, though they could represent relatively favourable/adverse experience in the distribution.</t>
  </si>
  <si>
    <t>(Qu 2) Parameterisation - Comments</t>
  </si>
  <si>
    <t>Comments should focus on justification of the selected years, noting any exclusions, material expert judgements or benchmarks used.</t>
  </si>
  <si>
    <t>FORM SPECIFIC NOTES - Form 562 - SBF Class Mapping</t>
  </si>
  <si>
    <t>(Qu 1) cols A and B - Class Name columns</t>
  </si>
  <si>
    <t>(Qu 1) SBF Class Mapping</t>
  </si>
  <si>
    <t>Proportions provided should be for ultimate net claims.</t>
  </si>
  <si>
    <t>FORM SPECIFIC NOTES - Form 570 - Reinsurance Contract Boundaries</t>
  </si>
  <si>
    <t>(Qu 1) QSR Inputs
(Qu 2) Modelled Inputs</t>
  </si>
  <si>
    <t>For each year of account:
• enter the expected RI premium amounts that would be portioned to each of existing (including legally obliged) and future inwards business (A + B).
• enter the total minimum level of contractually obliged premium that would be paid if only existing (including legally obliged) business was ceded (C).
The impact of the change is the minimum premium (C) less the expected premium for existing (including legally obliged) premium (A) at the valuation date. We would expect the following inequalities to hold for each year of account: (A + B) &gt;= C &gt;= A. Please provide an explanation if not.
Example: If a contract with £1m expected premium (£0.8m minimum premium) is legally obliged at the valuation date and the underlying contracts covered are 50% existing and 50% new business the premium would be split into £0.5m for existing and legally obliged inwards and £0.5m for future inwards. The minimum contractually obliged premium would be input as £0.8m. The template would then calculate the impact as the minimum premium (£0.8m) minus the portion for existing inwards (£0.5m) of £0.3m.</t>
  </si>
  <si>
    <t>(Qu 2) Modelled Inputs</t>
  </si>
  <si>
    <t>As at the opening model Q4 position:
Where the latest guidance on contract boundaries has been incorporated into the SCR calculation the figures entered should be consistent with inputs to the YOA SCR. Note where the RI contract boundaries adjustment hasn't been included in the SCR calculation (as asked in question 3 in this form), these figures will not impact the SCR adjustment but are still required to be submitted. However, agents are expected to follow the guidance on incorporating the RI contract boundaries adjustment in their SCR calculation; this question is a legacy from when the guidance was issued and agents were given a grace period to adopt the requirements.</t>
  </si>
  <si>
    <t>Where the inputs for table 1 are using the ASR (most typically used for March LCR submissions), tables 1 and 2 are expected to be equal. i.e. since there is a year-end balance sheet, the opening model balance sheet should be set to this position. Where there are differences in this instance, agents should include an explanation within the comments box in this form.</t>
  </si>
  <si>
    <t>FORM SPECIFIC NOTES - Form 571 - Reinsurance Contract Boundaries - Outputs</t>
  </si>
  <si>
    <t>(Qu 1) Impact on SCR</t>
  </si>
  <si>
    <t xml:space="preserve">The SCR is adjusted to ensure the TPs + SCR + ECU is unaffected by the re-allocation of reinsurance premium. The adjustment involves consideration of the impact on QSR technical provisions and the SCR. If the latest reinsurance contract boundaries guidance is implemented in the model the SCR decreases as a result of movement of reinsurance premium to technical provisions. Since the ECU is applied to the SCR any technical provisions increase is reduced by this factor. </t>
  </si>
  <si>
    <t>Lloyd's Capital Return</t>
  </si>
  <si>
    <t xml:space="preserve">010 Control </t>
  </si>
  <si>
    <t>Syndicate</t>
  </si>
  <si>
    <t>1234</t>
  </si>
  <si>
    <t>Year of Account</t>
  </si>
  <si>
    <t>Status</t>
  </si>
  <si>
    <t>Open</t>
  </si>
  <si>
    <t>Edition</t>
  </si>
  <si>
    <t>Version 1</t>
  </si>
  <si>
    <t>Contact Details</t>
  </si>
  <si>
    <t>Contact username</t>
  </si>
  <si>
    <t>abc@xyzmail.com</t>
  </si>
  <si>
    <t>Contact name</t>
  </si>
  <si>
    <t>Another Contact</t>
  </si>
  <si>
    <t>Contact telephone number</t>
  </si>
  <si>
    <t>+442071234567</t>
  </si>
  <si>
    <t>Contact e-mail address</t>
  </si>
  <si>
    <t>Submitted by:</t>
  </si>
  <si>
    <t>Please note that all forms must be completed for every LCR submission. All syndicates are required to complete the LCR in September, including aligned syndicates, RITC and run-off syndicates. For active syndicates, the LCR must be consistent with the SBF submission.</t>
  </si>
  <si>
    <t>A2</t>
  </si>
  <si>
    <t>A129</t>
  </si>
  <si>
    <t>B2</t>
  </si>
  <si>
    <t>B129</t>
  </si>
  <si>
    <t>LCR Figures:</t>
  </si>
  <si>
    <t>D2</t>
  </si>
  <si>
    <t>D129</t>
  </si>
  <si>
    <t>Please note that all figures presented in the LCR must be in converted Sterling (GBP) and inserted as units.</t>
  </si>
  <si>
    <t>E2</t>
  </si>
  <si>
    <t>E129</t>
  </si>
  <si>
    <t>D109</t>
  </si>
  <si>
    <t>Syndicate Number:</t>
  </si>
  <si>
    <t>012 LCR Syndicate Type</t>
  </si>
  <si>
    <t>Based on SBF submitted</t>
  </si>
  <si>
    <t>Selected SBF Return:</t>
  </si>
  <si>
    <t xml:space="preserve">Edition-Name
v: if empty or invalid Edition
w: if "None" when Active
</t>
  </si>
  <si>
    <t>Please specify whether this syndicate is Active in the proposed underwriting year or in Run-Off for LCR purposes:</t>
  </si>
  <si>
    <t>v: if empty
w: if &lt;&gt; Reference Data</t>
  </si>
  <si>
    <t>Please specify whether this syndicate is Life or Non-Life for LCR purposes:</t>
  </si>
  <si>
    <t>Please specify whether this syndicate has unincepted Legal Obligations</t>
  </si>
  <si>
    <t>v: if empty
w: if &lt;&gt; Reference Data
w: if Yes and Run-Off</t>
  </si>
  <si>
    <t>Assumed USD exchange rate (should match linked SBF rate of exchange)</t>
  </si>
  <si>
    <t>w: if &lt;&gt; SBF or YE rate</t>
  </si>
  <si>
    <t>TRUE</t>
  </si>
  <si>
    <t>Please specify whether this LCR return is a hypothetical return for reference only?
(if yes this return will not be used for capital setting)</t>
  </si>
  <si>
    <t>v: if empty</t>
  </si>
  <si>
    <t>Please specify whether this LCR return is a Partial Internal Model (PIM) return?</t>
  </si>
  <si>
    <t>w: if empty</t>
  </si>
  <si>
    <t>LCR Selection to populate "Selected Return" metrics in Form 600 - comparison to This Return:</t>
  </si>
  <si>
    <t>Selected LCR:</t>
  </si>
  <si>
    <t xml:space="preserve">Name (Year of Account, Edition)
v: if empty or invalid edition
w: if "None"
</t>
  </si>
  <si>
    <t>Specification Notes Only</t>
  </si>
  <si>
    <r>
      <t xml:space="preserve">Selected SBF Return dropdown: options include </t>
    </r>
    <r>
      <rPr>
        <b/>
        <sz val="9"/>
        <color theme="1"/>
        <rFont val="Arial"/>
        <family val="2"/>
      </rPr>
      <t>"None"</t>
    </r>
    <r>
      <rPr>
        <sz val="9"/>
        <color theme="1"/>
        <rFont val="Arial"/>
        <family val="2"/>
      </rPr>
      <t xml:space="preserve">, plus </t>
    </r>
    <r>
      <rPr>
        <b/>
        <u/>
        <sz val="9"/>
        <color theme="1"/>
        <rFont val="Arial"/>
        <family val="2"/>
      </rPr>
      <t>ALL</t>
    </r>
    <r>
      <rPr>
        <b/>
        <sz val="9"/>
        <color theme="1"/>
        <rFont val="Arial"/>
        <family val="2"/>
      </rPr>
      <t xml:space="preserve"> Active Proposed </t>
    </r>
    <r>
      <rPr>
        <sz val="9"/>
        <color theme="1"/>
        <rFont val="Arial"/>
        <family val="2"/>
      </rPr>
      <t>YOA SBF Returns.</t>
    </r>
  </si>
  <si>
    <r>
      <t xml:space="preserve">Selected LCR dropdown: options include </t>
    </r>
    <r>
      <rPr>
        <b/>
        <sz val="9"/>
        <color theme="1"/>
        <rFont val="Arial"/>
        <family val="2"/>
      </rPr>
      <t>"None"</t>
    </r>
    <r>
      <rPr>
        <sz val="9"/>
        <color theme="1"/>
        <rFont val="Arial"/>
        <family val="2"/>
      </rPr>
      <t xml:space="preserve">, plus </t>
    </r>
    <r>
      <rPr>
        <b/>
        <sz val="9"/>
        <color theme="1"/>
        <rFont val="Arial"/>
        <family val="2"/>
      </rPr>
      <t>Proposed</t>
    </r>
    <r>
      <rPr>
        <sz val="9"/>
        <color theme="1"/>
        <rFont val="Arial"/>
        <family val="2"/>
      </rPr>
      <t xml:space="preserve"> and </t>
    </r>
    <r>
      <rPr>
        <b/>
        <sz val="9"/>
        <color theme="1"/>
        <rFont val="Arial"/>
        <family val="2"/>
      </rPr>
      <t xml:space="preserve">Current </t>
    </r>
    <r>
      <rPr>
        <sz val="9"/>
        <color theme="1"/>
        <rFont val="Arial"/>
        <family val="2"/>
      </rPr>
      <t xml:space="preserve">YOA LCRs with these statuses: </t>
    </r>
    <r>
      <rPr>
        <b/>
        <sz val="9"/>
        <color theme="1"/>
        <rFont val="Arial"/>
        <family val="2"/>
      </rPr>
      <t>Under Review, Submitted, Accepted, Approved, Withdrawn, Superseded</t>
    </r>
    <r>
      <rPr>
        <sz val="9"/>
        <color theme="1"/>
        <rFont val="Arial"/>
        <family val="2"/>
      </rPr>
      <t xml:space="preserve"> LCRs.</t>
    </r>
  </si>
  <si>
    <t>The following warnings should be applicable if Runoff  syndicate is selected above:</t>
  </si>
  <si>
    <t>LCR 309</t>
  </si>
  <si>
    <t>The Premium Risk value should be zero and in case of non-zero values then the corresponding reason should be provided as notes in Form 990.</t>
  </si>
  <si>
    <t>LCR 313</t>
  </si>
  <si>
    <t>Proposed YOA Premium line should be zero.</t>
  </si>
  <si>
    <r>
      <t xml:space="preserve">The following warnings should </t>
    </r>
    <r>
      <rPr>
        <b/>
        <sz val="10"/>
        <color indexed="10"/>
        <rFont val="Segoe UI"/>
        <family val="2"/>
      </rPr>
      <t>NOT</t>
    </r>
    <r>
      <rPr>
        <sz val="10"/>
        <color indexed="10"/>
        <rFont val="Segoe UI"/>
        <family val="2"/>
      </rPr>
      <t xml:space="preserve"> be applicable if Run-Off or specialist RITC syndicate is selected above:</t>
    </r>
  </si>
  <si>
    <t>The sum of the aggregate splits done not have to be less than the sum of the two standalone splits as Run-Off or specialist RITC syndicates will not likely have both splits.  This applies to cells A1 &amp; E1 &amp; A4 &amp; E4.</t>
  </si>
  <si>
    <t>The sum of the aggregate splits done not have to be less than the sum of the two standalone splits as Run-Off or specialist RITC syndicates will not likely have both splits.  This applies to cells G1 &amp; I1.</t>
  </si>
  <si>
    <r>
      <t xml:space="preserve">The following warnings should be applicable if the syndicate </t>
    </r>
    <r>
      <rPr>
        <b/>
        <sz val="10"/>
        <color indexed="10"/>
        <rFont val="Segoe UI"/>
        <family val="2"/>
      </rPr>
      <t>has</t>
    </r>
    <r>
      <rPr>
        <sz val="10"/>
        <color indexed="10"/>
        <rFont val="Segoe UI"/>
        <family val="2"/>
      </rPr>
      <t xml:space="preserve"> Unincepted Legal Obligations:</t>
    </r>
  </si>
  <si>
    <t>Download Agreement</t>
  </si>
  <si>
    <t>LCR 311</t>
  </si>
  <si>
    <t xml:space="preserve">Values should normally be entered in PY and PY+1 Adjustments and New Business when Unincepted Legal Obligations are indicated on form LCR 012 </t>
  </si>
  <si>
    <t>LCR 312</t>
  </si>
  <si>
    <t xml:space="preserve">Values should normally be entered in Table 2 when Unincepted Legal Obligations are indicated on form LCR 012 </t>
  </si>
  <si>
    <r>
      <t xml:space="preserve">The following validations should be applicable if the syndicate </t>
    </r>
    <r>
      <rPr>
        <b/>
        <sz val="10"/>
        <color indexed="10"/>
        <rFont val="Segoe UI"/>
        <family val="2"/>
      </rPr>
      <t>does not have</t>
    </r>
    <r>
      <rPr>
        <sz val="10"/>
        <color indexed="10"/>
        <rFont val="Segoe UI"/>
        <family val="2"/>
      </rPr>
      <t xml:space="preserve"> Unincepted Legal Obligations:</t>
    </r>
  </si>
  <si>
    <t>Values should only be entered in PY and PY+1 Adjustments and New Business when the syndicate indicates there are Unincepted Legal Obligations on form LCR 012</t>
  </si>
  <si>
    <t>Values should only be entered in Table 2 when the syndicate indicates there are Unincepted Legal Obligations on form LCR 012</t>
  </si>
  <si>
    <t>LCR 012 VALIDATIONS &amp; WARNINGS</t>
  </si>
  <si>
    <t>Validation Code</t>
  </si>
  <si>
    <t>Cell Ref</t>
  </si>
  <si>
    <r>
      <t xml:space="preserve">Validation Name 
</t>
    </r>
    <r>
      <rPr>
        <sz val="8"/>
        <color theme="0"/>
        <rFont val="Segoe UI"/>
        <family val="2"/>
      </rPr>
      <t>(could appear differently in MDC)</t>
    </r>
  </si>
  <si>
    <t>Type</t>
  </si>
  <si>
    <t>Error Message</t>
  </si>
  <si>
    <t>Notes</t>
  </si>
  <si>
    <t>V01215</t>
  </si>
  <si>
    <t>Partial Internal Model Return</t>
  </si>
  <si>
    <t>Partial Internal Model Return flag selected</t>
  </si>
  <si>
    <t>Is the return based on a Partial Internal Model?</t>
  </si>
  <si>
    <t>Validation</t>
  </si>
  <si>
    <t>An answer must be provided for Partial Internal Model Return question. Error generated due to field being left blank or selected value doesn't match "Yes" or "No"</t>
  </si>
  <si>
    <t>If Yes selected, then certain Validations are switched off</t>
  </si>
  <si>
    <t>New</t>
  </si>
  <si>
    <t>V01202</t>
  </si>
  <si>
    <t>Active / Run-Off</t>
  </si>
  <si>
    <t>Incorrect syndicate status selected</t>
  </si>
  <si>
    <t>Does the selection match the Reference Data maintained by the syndicate?</t>
  </si>
  <si>
    <t>Warning</t>
  </si>
  <si>
    <t>Existing</t>
  </si>
  <si>
    <t>V01203</t>
  </si>
  <si>
    <t>Life / Non-Life</t>
  </si>
  <si>
    <t>V01204</t>
  </si>
  <si>
    <t>Unincepted Legal Obligations</t>
  </si>
  <si>
    <t>Run-Off ULO</t>
  </si>
  <si>
    <t>Do Run Off/RITC Syndicates have no Unincepted legal Obligations (ULO)?</t>
  </si>
  <si>
    <t>Run Off/RITC Syndicates cannot have Unincepted legal Obligations (ULO)</t>
  </si>
  <si>
    <t>V01205</t>
  </si>
  <si>
    <t>SBF Linked Return</t>
  </si>
  <si>
    <t>Active linked SBF</t>
  </si>
  <si>
    <t>Does Active Syndicates have linked SBF option selected?</t>
  </si>
  <si>
    <t>Active Syndicates LCR must be linked to an SBF</t>
  </si>
  <si>
    <t>V01206</t>
  </si>
  <si>
    <t>USD Exchange Rate</t>
  </si>
  <si>
    <t>USD match SBF</t>
  </si>
  <si>
    <t>Does USD match SBF?</t>
  </si>
  <si>
    <t>Exchange rate entered should match the June / Year end plan rate</t>
  </si>
  <si>
    <t>The rule is dynamic based on June or year end rate. The rule will switch to year end in mid-Feb of each year.</t>
  </si>
  <si>
    <t>V01207</t>
  </si>
  <si>
    <t>Comparative LCR</t>
  </si>
  <si>
    <t>Selected LCR to populate form 600 metrics</t>
  </si>
  <si>
    <t>Has a Comparative LCR been selected option selected?</t>
  </si>
  <si>
    <t>A comparative LCR should be selected to populate form 600 metrics.</t>
  </si>
  <si>
    <t>V01208</t>
  </si>
  <si>
    <t>Error: Syndicate status must be selected. Active / Run-off</t>
  </si>
  <si>
    <t>Has the Active / Run-Off option been selected?</t>
  </si>
  <si>
    <t>Syndicate status must be selected. Error generated due to field being left blank or selected value doesn't match "Active Syndicate" or "Run-Off or specialist RITC syndicate"</t>
  </si>
  <si>
    <t>If Run Off / RITC selected, then certain Warnings and Validations are switched off</t>
  </si>
  <si>
    <t>V01209</t>
  </si>
  <si>
    <t>Non-Life / Life</t>
  </si>
  <si>
    <t>Error: Syndicate status must be selected. Non-Life / Life</t>
  </si>
  <si>
    <t>Has the Non-Life / Life option been selected?</t>
  </si>
  <si>
    <t>Syndicate status must be selected. Error generated due to field being left blank or selected value doesn't match "Non-Life" or "Life"</t>
  </si>
  <si>
    <t>V01210</t>
  </si>
  <si>
    <t>Error: Unincepted Legal Obligations must be specified.</t>
  </si>
  <si>
    <t>Has the Unincepted Legal Obligations option been selected?</t>
  </si>
  <si>
    <t>Unincepted Legal Obligations must be specified. Error generated due to field being left blank or selected value doesn't match "Yes" or "No"</t>
  </si>
  <si>
    <t>If Yes selected, then certain Warnings and Validations are switched off</t>
  </si>
  <si>
    <t>V01212</t>
  </si>
  <si>
    <t>Hypothetical Return</t>
  </si>
  <si>
    <t>Error: Hypothetical Return Question must be populated.</t>
  </si>
  <si>
    <t>Has the Hypothetical Return option been selected?</t>
  </si>
  <si>
    <t>An answer must be provided for hypothetical return question. Error generated due to field being left blank or selected value doesn't match "Yes" or "No"</t>
  </si>
  <si>
    <t>V01213</t>
  </si>
  <si>
    <t>Error: V01213: Valid SBF version number or None to be selected</t>
  </si>
  <si>
    <t>Has Valid SBF version number or None been selected?</t>
  </si>
  <si>
    <t>Error: V01213: Only a valid SBF version number or None can be selected. Please use the drop down to make your selection</t>
  </si>
  <si>
    <t>Selected SBF Return dropdown: options include "None", plus all Proposed YOA SBF Returns.</t>
  </si>
  <si>
    <t>V01214</t>
  </si>
  <si>
    <t>Error: V01214: Valid LCR version number or None to be selected</t>
  </si>
  <si>
    <t>Has Valid LCR version number or None been selected?</t>
  </si>
  <si>
    <t>Error: V01214: Only a valid LCR version number or None can be selected. Please use the drop down to make your selection</t>
  </si>
  <si>
    <t>Selected LCR dropdown: options include "None", plus all Proposed and Current YOA Submitted, Under Review, Accepted, Approved, Withdrawn LCRs.</t>
  </si>
  <si>
    <t>309 LCR Summary</t>
  </si>
  <si>
    <t>Premium Risk includes catastrophe risk, and should be stated net of any underwriting profit offset.
Market Risk should be net of expected investment income (in excess of a risk free rate).</t>
  </si>
  <si>
    <t>1. Headline Figures</t>
  </si>
  <si>
    <t>One-Year</t>
  </si>
  <si>
    <t>Ultimate</t>
  </si>
  <si>
    <t>A</t>
  </si>
  <si>
    <t>B</t>
  </si>
  <si>
    <t>Syndicate SCR (as at 1st January in the proposed Underwriting Year)</t>
  </si>
  <si>
    <t>v: if &lt;&gt; C11</t>
  </si>
  <si>
    <t>v: if &lt;&gt; G11
w: if &lt; A1</t>
  </si>
  <si>
    <t>Contract Boundary Adjustment</t>
  </si>
  <si>
    <t>= 571.2</t>
  </si>
  <si>
    <t>2a</t>
  </si>
  <si>
    <t>Model Limitation Adjustment</t>
  </si>
  <si>
    <t>w: if -ve</t>
  </si>
  <si>
    <t>Risk Margin Adjustment</t>
  </si>
  <si>
    <t>= 312.2 P Total *
( 1 - ( 6% / 4% ) )</t>
  </si>
  <si>
    <t>Total</t>
  </si>
  <si>
    <t>= A1 + A2a</t>
  </si>
  <si>
    <t>= B1 + B2 + B2a + B3</t>
  </si>
  <si>
    <t>2. SCR Risk Category Breakdown</t>
  </si>
  <si>
    <t>One-Year balance sheet to balance sheet basis</t>
  </si>
  <si>
    <t>Ultimate basis</t>
  </si>
  <si>
    <t>Pre diversification</t>
  </si>
  <si>
    <t>Post diversification</t>
  </si>
  <si>
    <t>GBP</t>
  </si>
  <si>
    <t>%</t>
  </si>
  <si>
    <t>C</t>
  </si>
  <si>
    <t>D</t>
  </si>
  <si>
    <t>E</t>
  </si>
  <si>
    <t>F</t>
  </si>
  <si>
    <t>G</t>
  </si>
  <si>
    <t>H</t>
  </si>
  <si>
    <t>I</t>
  </si>
  <si>
    <t>J</t>
  </si>
  <si>
    <t>Insurance Risk</t>
  </si>
  <si>
    <t>total: After diversification between Premium and Reserve risk</t>
  </si>
  <si>
    <t>w: if Active &amp; = C2 + C3
v: if &gt; C2 + C3</t>
  </si>
  <si>
    <t>= C1 / C9 %</t>
  </si>
  <si>
    <t>w: if &gt; C1</t>
  </si>
  <si>
    <t>= E1 / E9 %</t>
  </si>
  <si>
    <t>w: if Active &amp; = G2 + G3
v: if &gt; G2 + G3</t>
  </si>
  <si>
    <t>= G1 / G9 %</t>
  </si>
  <si>
    <t>w: if &gt; G1
w: if &lt; E1</t>
  </si>
  <si>
    <t>= I1 / I9 %</t>
  </si>
  <si>
    <t>split: Premium Risk (see note above)</t>
  </si>
  <si>
    <t>w: if -ve
w: if Run-Off &amp; &lt;&gt;0</t>
  </si>
  <si>
    <t>w: if -ve
w: if &lt; C2
w: if Run-Off &amp; &lt;&gt;0</t>
  </si>
  <si>
    <t>split: Reserve Risk</t>
  </si>
  <si>
    <t>w: if -ve
w: if &lt; C3</t>
  </si>
  <si>
    <t>Credit Risk</t>
  </si>
  <si>
    <t>total: After diversification between Reinsurance Credit Risk and Other Credit Risk</t>
  </si>
  <si>
    <t>w: if Active &amp; = C5 + C6
v: if PIM = No &amp; &gt; C5 + C6</t>
  </si>
  <si>
    <t>= C4 / C9 %</t>
  </si>
  <si>
    <t>w: if &gt; C4</t>
  </si>
  <si>
    <t>= E4 / E9 %</t>
  </si>
  <si>
    <t>w: if Active &amp; = G5 + G6
v: if PIM = No &amp; &gt; G5 + G6</t>
  </si>
  <si>
    <t>= G4 / G9 %</t>
  </si>
  <si>
    <t>w: if &gt; G4
w: if &lt; E4</t>
  </si>
  <si>
    <t>= I4 / I9 %</t>
  </si>
  <si>
    <t>split: Reinsurance Credit Risk</t>
  </si>
  <si>
    <t>w: if -ve
w: if &lt; C5</t>
  </si>
  <si>
    <t>split: Other Credit Risk</t>
  </si>
  <si>
    <t>w: if -ve
w: if &lt; C6</t>
  </si>
  <si>
    <t>Market Risk (see note above)</t>
  </si>
  <si>
    <t>= C7 / C9 %</t>
  </si>
  <si>
    <t>w: if &gt; C7</t>
  </si>
  <si>
    <t>= E7 / E9 %</t>
  </si>
  <si>
    <t>w: if -ve
w: if &lt; C7</t>
  </si>
  <si>
    <t>= G7 / G9 %</t>
  </si>
  <si>
    <t>w: if &gt; G7
w: if &lt; E7</t>
  </si>
  <si>
    <t>= I7 / I9 %</t>
  </si>
  <si>
    <t>Operational Risk</t>
  </si>
  <si>
    <t>= C8 / C9 %</t>
  </si>
  <si>
    <t>w: if &gt; C8</t>
  </si>
  <si>
    <t>= E8 / E9 %</t>
  </si>
  <si>
    <t>w: if -ve
w: if &lt; C8</t>
  </si>
  <si>
    <t>= G8 / G9 %</t>
  </si>
  <si>
    <t>w: if &gt; G8
w: if &lt; E8</t>
  </si>
  <si>
    <t>= I8 / I9 %</t>
  </si>
  <si>
    <r>
      <t>TOTAL</t>
    </r>
    <r>
      <rPr>
        <b/>
        <strike/>
        <sz val="10"/>
        <color theme="1"/>
        <rFont val="Segoe UI"/>
        <family val="2"/>
      </rPr>
      <t xml:space="preserve"> </t>
    </r>
  </si>
  <si>
    <t>= C1 + C4 + C7 + C8</t>
  </si>
  <si>
    <t>= D1 + D4 + D7 + D8</t>
  </si>
  <si>
    <t>= E1 + E4 + E7 + E8</t>
  </si>
  <si>
    <t>=  F1 + F4 + F7 + F8</t>
  </si>
  <si>
    <t>= G1 + G4 + G7 + G8</t>
  </si>
  <si>
    <t>= H1 + H4 + H7 + H8</t>
  </si>
  <si>
    <t>=  I1 + I4 + I7 + I8</t>
  </si>
  <si>
    <t>=  J1 + J4 + J7 + J8</t>
  </si>
  <si>
    <t>Diversification credit between risk categories</t>
  </si>
  <si>
    <t>w: if +ve</t>
  </si>
  <si>
    <t>DIVERSIFIED TOTAL</t>
  </si>
  <si>
    <t>= C9 + C10
v: if PIM = No &amp; &lt;&gt; E9</t>
  </si>
  <si>
    <t>= G9 + G10
v: if PIM = No &amp; &lt;&gt; I9</t>
  </si>
  <si>
    <t>LCR 309 VALIDATIONS &amp; WARNINGS</t>
  </si>
  <si>
    <t>Tolerance (Correct Method of Entry)</t>
  </si>
  <si>
    <t>V30971</t>
  </si>
  <si>
    <t>A2a</t>
  </si>
  <si>
    <t>One-Year Model Limitation Adjustment</t>
  </si>
  <si>
    <t>Is A2a zero or a positive(+) value</t>
  </si>
  <si>
    <t>One-Year Model Limitation Adjustment should normally be zero or more</t>
  </si>
  <si>
    <t>Wording change for 2027</t>
  </si>
  <si>
    <t>Updated</t>
  </si>
  <si>
    <t>V30972</t>
  </si>
  <si>
    <t>B2a</t>
  </si>
  <si>
    <t>Ultimate Model Limitation Adjustment</t>
  </si>
  <si>
    <t>Is B2a zero or a positive(+) value</t>
  </si>
  <si>
    <t>Ultimate Model Limitation Adjustment should normally be zero or more</t>
  </si>
  <si>
    <t>V30957</t>
  </si>
  <si>
    <t>C4</t>
  </si>
  <si>
    <t>One-Year Pre diversification Credit Risk Total after diversification between Reinsurance Credit Risk and Other Credit Risk</t>
  </si>
  <si>
    <t>If form 012 indicates PIM status is No, then activate this warning: Is C4 &lt;= (C5 + C6)</t>
  </si>
  <si>
    <t>One-Year Pre diversification Credit Risk Total must be less than or equal to the sum of the Reinsurance Credit Risk and Other Credit Risk splits, for syndicates not on the Partial Internal Model.</t>
  </si>
  <si>
    <t>C4 - (C5 + C6) &lt;= £100,000</t>
  </si>
  <si>
    <t>PIM condition included for 2027.</t>
  </si>
  <si>
    <t>V30956</t>
  </si>
  <si>
    <t>C11</t>
  </si>
  <si>
    <t>One-Year Diversified Total</t>
  </si>
  <si>
    <t xml:space="preserve">If form 012 indicates PIM status is No, then activate this warning: Is C11 = E9 </t>
  </si>
  <si>
    <t>One-Year Diversified Total must be equal to the sum total of the Post diversification values, for syndicates not on the Partial Internal Model.</t>
  </si>
  <si>
    <t>ABS(C11 - E9) &lt;= £100,000</t>
  </si>
  <si>
    <t>V30964</t>
  </si>
  <si>
    <t>G4</t>
  </si>
  <si>
    <t>Ultimate Credit Risk Total after diversification between Reinsurance Credit Risk and Other Credit Risk</t>
  </si>
  <si>
    <t>If form 012 indicates PIM status is No, then activate this warning: Is G4 &lt;= (G5 + G6)</t>
  </si>
  <si>
    <t>Ultimate Pre diversification Credit Risk Total value must be less than or equal to the sum of the Reinsurance Credit Risk and Other Credit Risk splits, for syndicates not on the Partial Internal Model.</t>
  </si>
  <si>
    <t>G4 - (G5 + G6) &lt;= £100,000</t>
  </si>
  <si>
    <t>V30963</t>
  </si>
  <si>
    <t>G11</t>
  </si>
  <si>
    <t>Ultimate Diversified Total</t>
  </si>
  <si>
    <t>If form 012 indicates PIM status is No, then activate this warning: Is G11 = I9</t>
  </si>
  <si>
    <t>Ultimate Diversified Total must equal the sum total of the Post diversification Risk Categories, for syndicates not on the Partial Internal Model.</t>
  </si>
  <si>
    <t>ABS(G11 - I9) &lt;= £100,000</t>
  </si>
  <si>
    <t>V30901</t>
  </si>
  <si>
    <t>A1</t>
  </si>
  <si>
    <t>Syndicate SCR as at current year end One-Year basis</t>
  </si>
  <si>
    <t>Is Syndicate SCR One-Year = Diversified Total C11</t>
  </si>
  <si>
    <t>One-Year SCR must be equal to the Post diversification Total</t>
  </si>
  <si>
    <t>ABS(A1 - C11) &lt;= £100,000</t>
  </si>
  <si>
    <t>V30902</t>
  </si>
  <si>
    <t>B1</t>
  </si>
  <si>
    <t xml:space="preserve">Syndicate SCR as at current year end Ultimate basis </t>
  </si>
  <si>
    <t>Is Syndicate SCR Ultimate = Diversified Total G11</t>
  </si>
  <si>
    <t>Ultimate SCR must be equal to the Post diversification Total</t>
  </si>
  <si>
    <t>ABS(B1 - G11) &lt;= £100,000</t>
  </si>
  <si>
    <t>V30903</t>
  </si>
  <si>
    <t>Is Ultimate SCR &gt;= One-Year SCR A1</t>
  </si>
  <si>
    <t>Ultimate SCR should normally be greater than or equal to the One-Year SCR</t>
  </si>
  <si>
    <t>A1 - B1 &lt;= £100,000</t>
  </si>
  <si>
    <t>P30901</t>
  </si>
  <si>
    <t xml:space="preserve"> = form 571 table 2</t>
  </si>
  <si>
    <t>Pre-Populated</t>
  </si>
  <si>
    <t>For info purposes. Validation Code does not appear in MDC.</t>
  </si>
  <si>
    <t>V30954</t>
  </si>
  <si>
    <t>C1</t>
  </si>
  <si>
    <t>One-Year Pre diversification Insurance Risk Total after diversification between Premium Risk and Reserving Risk</t>
  </si>
  <si>
    <t>Is C1 &lt;= (C2 + C3)</t>
  </si>
  <si>
    <t>One-Year Pre diversification Insurance Risk Total must be less than or equal to the sum of the Premium Risk and Reserve Risk splits</t>
  </si>
  <si>
    <t>C1 - (C2 + C3) &lt;= £100,000</t>
  </si>
  <si>
    <t>V30955</t>
  </si>
  <si>
    <t>Is C1 &lt;&gt; (C2 + C3)</t>
  </si>
  <si>
    <t>One-Year Pre diversification Insurance Risk Total should normally be less than the sum of the Premium Risk and Reserve Risk splits</t>
  </si>
  <si>
    <t>turn off when run-off is selected on form 012</t>
  </si>
  <si>
    <t>V30973</t>
  </si>
  <si>
    <t>C2</t>
  </si>
  <si>
    <t>One-Year Pre diversification Premium Risk</t>
  </si>
  <si>
    <t>Is C2 zero for Run-Off syndicates</t>
  </si>
  <si>
    <t>One-Year Pre diversification Premium Risk should normally be zero for a Run-off/RITC syndicate</t>
  </si>
  <si>
    <t>turn off when Active is selected on form 012</t>
  </si>
  <si>
    <t>V30904</t>
  </si>
  <si>
    <t>Is C2 zero or a positive(+) value</t>
  </si>
  <si>
    <t>One-Year Pre diversification Premium Risk should normally be zero or more</t>
  </si>
  <si>
    <t>V30948</t>
  </si>
  <si>
    <t>C2, G2</t>
  </si>
  <si>
    <t>Pre diversification Premium Risk (One-Year or Ultimate)</t>
  </si>
  <si>
    <t>If form 012 indicates Run-Off or RITC status, then activate this warning: Is C2 or G2 = zero</t>
  </si>
  <si>
    <t>Pre diversification Premium Risk should normally be zero for Run-Off / RITC syndicates.</t>
  </si>
  <si>
    <t>V30905</t>
  </si>
  <si>
    <t>C3</t>
  </si>
  <si>
    <t>One-Year Pre diversification Reserve Risk</t>
  </si>
  <si>
    <t>Is C3 zero or a positive(+) value</t>
  </si>
  <si>
    <t>One-Year Pre diversification Reserve Risk should normally be zero or more</t>
  </si>
  <si>
    <t>V30958</t>
  </si>
  <si>
    <t>Is C4 &lt;&gt; (C5 + C6)</t>
  </si>
  <si>
    <t>One-Year Pre diversification Credit Risk Total should normally be  less than the sum of the Reinsurance Credit Risk and Other Credit Risk splits</t>
  </si>
  <si>
    <t>V30907</t>
  </si>
  <si>
    <t>C5</t>
  </si>
  <si>
    <t>One-Year Pre diversification Reinsurance Credit Risk</t>
  </si>
  <si>
    <t>Is C5 zero or a positive(+) value</t>
  </si>
  <si>
    <t>One-Year Pre diversification Reinsurance Credit Risk should normally be zero or more</t>
  </si>
  <si>
    <t>V30908</t>
  </si>
  <si>
    <t>C6</t>
  </si>
  <si>
    <t>One-Year Pre diversification Other Credit Risk</t>
  </si>
  <si>
    <t>Is C6 zero or a positive(+) value</t>
  </si>
  <si>
    <t>One-Year Pre diversification Other Credit Risk should normally be zero or more</t>
  </si>
  <si>
    <t>V30909</t>
  </si>
  <si>
    <t>C7</t>
  </si>
  <si>
    <t>One-Year Pre diversification Market Risk</t>
  </si>
  <si>
    <t>Is C7 zero or a positive(+) value</t>
  </si>
  <si>
    <t>One-Year Pre diversification Market Risk should normally be zero or more</t>
  </si>
  <si>
    <t>V30910</t>
  </si>
  <si>
    <t>C8</t>
  </si>
  <si>
    <t>One-Year Pre diversification Operational Risk</t>
  </si>
  <si>
    <t>Is C8 zero or a positive(+) value</t>
  </si>
  <si>
    <t>One-Year Pre diversification Operational Risk should normally be zero or more</t>
  </si>
  <si>
    <t>V30911</t>
  </si>
  <si>
    <t>C10</t>
  </si>
  <si>
    <t>One-Year Diversification Credit Between Risk Categories</t>
  </si>
  <si>
    <t>Is C10 zero or negative(-) value</t>
  </si>
  <si>
    <t>One-Year Diversification Credit Between Risk Categories should be zero or less</t>
  </si>
  <si>
    <t>V30959</t>
  </si>
  <si>
    <t>E1</t>
  </si>
  <si>
    <t>One-Year Post diversification Insurance Risk Total</t>
  </si>
  <si>
    <t>Is E1 &lt;= C1</t>
  </si>
  <si>
    <t>One-Year Post diversification Insurance Risk Total value should normally be less than or equal to the equivalent Pre diversification value</t>
  </si>
  <si>
    <t>E1 - C1 &lt;= £100,000</t>
  </si>
  <si>
    <t>V30960</t>
  </si>
  <si>
    <t>E4</t>
  </si>
  <si>
    <t>One-Year Post diversification Credit Risk Total</t>
  </si>
  <si>
    <t>Is E4 &lt;= C4</t>
  </si>
  <si>
    <t>One-Year Post diversification Credit Risk Total value should normally be less than or equal to the equivalent Pre diversification value</t>
  </si>
  <si>
    <t>E4 - C4 &lt;= £100,000</t>
  </si>
  <si>
    <t>V30917</t>
  </si>
  <si>
    <t>E7</t>
  </si>
  <si>
    <t>One-Year Post diversification Market Risk</t>
  </si>
  <si>
    <t>Is E7 &lt;= C7</t>
  </si>
  <si>
    <t>One-Year Post diversification Market Risk value should normally be less than or equal to the equivalent Pre diversification value</t>
  </si>
  <si>
    <t>E7 - C7 &lt;= £100,000</t>
  </si>
  <si>
    <t>V30918</t>
  </si>
  <si>
    <t>E8</t>
  </si>
  <si>
    <t>One-Year Post diversification Operational Risk</t>
  </si>
  <si>
    <t>Is E8 &lt;= C8</t>
  </si>
  <si>
    <t>One-Year Post diversification Operational Risk value should normally be less than or equal to the equivalent Pre diversification value</t>
  </si>
  <si>
    <t>E8 - C8 &lt;= £100,000</t>
  </si>
  <si>
    <t>V30961</t>
  </si>
  <si>
    <t>G1</t>
  </si>
  <si>
    <t>Ultimate Insurance Risk Total after diversification between Premium Risk and Reserving Risk</t>
  </si>
  <si>
    <t>Is G1 &lt;= (G2 + G3)</t>
  </si>
  <si>
    <t>Ultimate Pre diversification Insurance Risk total must be less than or equal to the sum of the Premium Risk and Reserve Risk splits</t>
  </si>
  <si>
    <t>G1 - (G2 + G3) &lt;= £100,000</t>
  </si>
  <si>
    <t>V30962</t>
  </si>
  <si>
    <t>Is G1 &lt;&gt; (G2 + G3)</t>
  </si>
  <si>
    <t>Ultimate Pre diversification Insurance Risk total should normally be less than the sum of the Premium Risk and Reserve Risk splits</t>
  </si>
  <si>
    <t>V30974</t>
  </si>
  <si>
    <t>G2</t>
  </si>
  <si>
    <t>Ultimate Pre diversification Premium Risk</t>
  </si>
  <si>
    <t>Is G2 zero for Run-Off syndicates</t>
  </si>
  <si>
    <t>Ultimate Pre diversification Premium Risk should normally be zero for a Run-off/RITC syndicate</t>
  </si>
  <si>
    <t>V30919</t>
  </si>
  <si>
    <t>Is G2 zero or a positive(+) value</t>
  </si>
  <si>
    <t>Ultimate Pre diversification Premium Risk should normally be zero or more</t>
  </si>
  <si>
    <t>V30934</t>
  </si>
  <si>
    <t>Is G2 &gt;= C2</t>
  </si>
  <si>
    <t>Ultimate Pre diversification Premium Risk should normally be greater than or equal to the equivalent One-Year value</t>
  </si>
  <si>
    <t>C2 - G2 &lt;= £100,000</t>
  </si>
  <si>
    <t>V30920</t>
  </si>
  <si>
    <t>G3</t>
  </si>
  <si>
    <t>Ultimate Pre diversification Reserve Risk</t>
  </si>
  <si>
    <t>Is G3 zero or a positive(+) value</t>
  </si>
  <si>
    <t>Ultimate Pre diversification Reserve Risk should normally be zero or more</t>
  </si>
  <si>
    <t>V30935</t>
  </si>
  <si>
    <t>Is G3 &gt;= C3</t>
  </si>
  <si>
    <t>Ultimate Pre diversification Reserve Risk should normally be greater than or equal to the equivalent One-Year value</t>
  </si>
  <si>
    <t>C3 - G3 &lt;= £100,000</t>
  </si>
  <si>
    <t>V30965</t>
  </si>
  <si>
    <t>Is G4 &lt;&gt; (G5 + G6)</t>
  </si>
  <si>
    <t>Ultimate Pre diversification Credit Risk Total value should normally be less than the sum of the Reinsurance Credit Risk and Other Credit Risk splits</t>
  </si>
  <si>
    <t>V30922</t>
  </si>
  <si>
    <t>G5</t>
  </si>
  <si>
    <t>Ultimate Pre diversification Reinsurance Credit Risk</t>
  </si>
  <si>
    <t>Is G5 zero or a positive(+) value</t>
  </si>
  <si>
    <t>Ultimate Pre diversification Reinsurance Credit Risk should normally be zero or more</t>
  </si>
  <si>
    <t>V30937</t>
  </si>
  <si>
    <t>Is G5 &gt;= C5</t>
  </si>
  <si>
    <t>Ultimate Pre diversification Reinsurance Credit Risk should normally be greater than or equal to the equivalent One-Year value</t>
  </si>
  <si>
    <t>C5 - G5 &lt;= £100,000</t>
  </si>
  <si>
    <t>V30923</t>
  </si>
  <si>
    <t>G6</t>
  </si>
  <si>
    <t>Ultimate Pre diversification Other Credit Risk</t>
  </si>
  <si>
    <t>Is G6 zero or a positive (+) value</t>
  </si>
  <si>
    <t>Ultimate Pre diversification Other Credit Risk should normally be zero or more</t>
  </si>
  <si>
    <t>V30938</t>
  </si>
  <si>
    <t>Is G6 &gt;= C6</t>
  </si>
  <si>
    <t>Ultimate Pre diversification Other Credit Risk should normally be greater than or equal to the equivalent One-Year value</t>
  </si>
  <si>
    <t>C6 - G6 &lt;= £100,000</t>
  </si>
  <si>
    <t>V30924</t>
  </si>
  <si>
    <t>G7</t>
  </si>
  <si>
    <t>Ultimate Pre diversification Market Risk</t>
  </si>
  <si>
    <t>Is G7 zero or a positive(+) value</t>
  </si>
  <si>
    <t>Ultimate Pre diversification Market Risk should normally be zero or more</t>
  </si>
  <si>
    <t>V30939</t>
  </si>
  <si>
    <t>Is G7 &gt;= C7</t>
  </si>
  <si>
    <t>Ultimate Pre diversification Market Risk should normally be greater than or equal to the equivalent One-Year value</t>
  </si>
  <si>
    <t>C7 - G7 &lt;= £100,000</t>
  </si>
  <si>
    <t>V30925</t>
  </si>
  <si>
    <t>G8</t>
  </si>
  <si>
    <t>Ultimate Pre diversification Operational Risk</t>
  </si>
  <si>
    <t>Is G8 zero or a positive(+) value</t>
  </si>
  <si>
    <t>Ultimate Pre diversification Operational Risk should normally be zero or more</t>
  </si>
  <si>
    <t>V30940</t>
  </si>
  <si>
    <t>Is G8 &gt;= C8</t>
  </si>
  <si>
    <t>Ultimate Pre diversification Operational Risk should normally be greater than or equal to the equivalent One-Year value</t>
  </si>
  <si>
    <t>C8 - G8 &lt;= £100,000</t>
  </si>
  <si>
    <t>V30926</t>
  </si>
  <si>
    <t>G10</t>
  </si>
  <si>
    <t>Ultimate Diversification Credit Between Risk Categories</t>
  </si>
  <si>
    <t>Is G10 zero or a negative(-) value</t>
  </si>
  <si>
    <t>Ultimate Diversification Credit Between Risk Categories should be zero or less</t>
  </si>
  <si>
    <t>V30966</t>
  </si>
  <si>
    <t>I1</t>
  </si>
  <si>
    <t>Ultimate Post diversification Insurance Risk</t>
  </si>
  <si>
    <t>Is I1 &lt;= G1</t>
  </si>
  <si>
    <t>Ultimate Post diversification Insurance Risk Total value should normally be less than or equal to the equivalent Pre diversification value</t>
  </si>
  <si>
    <t>I1 - G1 &lt;= £100,000</t>
  </si>
  <si>
    <t>V30967</t>
  </si>
  <si>
    <t>Is I1 &gt;= E1</t>
  </si>
  <si>
    <t>Ultimate Post diversification Insurance Risk Total value should normally be greater than or equal to the equivalent One-Year value</t>
  </si>
  <si>
    <t>E1 - I1 &lt;= £100,000</t>
  </si>
  <si>
    <t>V30968</t>
  </si>
  <si>
    <t>I4</t>
  </si>
  <si>
    <t>Ultimate Post diversification  Credit Risk</t>
  </si>
  <si>
    <t>Is I4 &lt;= G4</t>
  </si>
  <si>
    <t>Ultimate Post diversification Credit Risk Total value should normally be less than or equal to the equivalent Pre diversification value</t>
  </si>
  <si>
    <t>I4 - G4 &lt;= £100,000</t>
  </si>
  <si>
    <t>V30969</t>
  </si>
  <si>
    <t>Is I4 &gt;= E4</t>
  </si>
  <si>
    <t>Ultimate Post diversification Credit Risk Total value should normally be greater than or equal to the equivalent One-Year value</t>
  </si>
  <si>
    <t>E4 - I4 &lt;= £100,000</t>
  </si>
  <si>
    <t>V30932</t>
  </si>
  <si>
    <t>I7</t>
  </si>
  <si>
    <t>Ultimate Post diversification Market Risk</t>
  </si>
  <si>
    <t>Is I7 &lt;= G7</t>
  </si>
  <si>
    <t>Ultimate Post diversification Market Risk should normally be less than or equal to the equivalent Pre diversification value</t>
  </si>
  <si>
    <t>I7  - G7 &lt;= £100,000</t>
  </si>
  <si>
    <t>V30946</t>
  </si>
  <si>
    <t>Is I7 &gt;= E7</t>
  </si>
  <si>
    <t>Ultimate Post diversification Market Risk value should normally be greater than or equal to the equivalent One-Year value</t>
  </si>
  <si>
    <t>E7 - I7 &lt;= £100,000</t>
  </si>
  <si>
    <t>V30933</t>
  </si>
  <si>
    <t>I8</t>
  </si>
  <si>
    <t>Ultimate Post diversification Operational Risk</t>
  </si>
  <si>
    <t>Is I8 &lt;= G8</t>
  </si>
  <si>
    <t>Ultimate Post diversification Operational Risk should normally be less than or equal to the equivalent Pre diversification value</t>
  </si>
  <si>
    <t>I8  - G8 &lt;= £100,000</t>
  </si>
  <si>
    <t>V30947</t>
  </si>
  <si>
    <t>Is I8 &gt;= E8</t>
  </si>
  <si>
    <t>Ultimate Post diversification Operational Risk value should normally be greater than or equal to the equivalent One-Year value</t>
  </si>
  <si>
    <t>E8 - I8 &lt;= £100,000</t>
  </si>
  <si>
    <t>310 Balance Sheet Distributions</t>
  </si>
  <si>
    <t>1. Total Balance Sheet Distribution</t>
  </si>
  <si>
    <t>The sign convention to be used in the following table should be negative for surplus and positive for deficit.
It is expected that the balance sheet position is negative at the mean level and positive at the higher percentiles.</t>
  </si>
  <si>
    <t>Percentiles</t>
  </si>
  <si>
    <t>Mean</t>
  </si>
  <si>
    <t>50th</t>
  </si>
  <si>
    <t>75th</t>
  </si>
  <si>
    <t>90th</t>
  </si>
  <si>
    <t>95th</t>
  </si>
  <si>
    <t>99th</t>
  </si>
  <si>
    <t>99.5th</t>
  </si>
  <si>
    <t>99.8th</t>
  </si>
  <si>
    <t>Distribution of balance sheet position on One-Year basis</t>
  </si>
  <si>
    <t>v: if &lt; B1</t>
  </si>
  <si>
    <t>w: if -ve
v: if &lt; C1</t>
  </si>
  <si>
    <t>w: if -ve
v: if &lt; D1</t>
  </si>
  <si>
    <t>w: if -ve
v: if &lt; E1</t>
  </si>
  <si>
    <t>= 309.1 A1</t>
  </si>
  <si>
    <t>w: if -ve
v: if &lt; G1</t>
  </si>
  <si>
    <t>Distribution of balance sheet position on Ultimate basis</t>
  </si>
  <si>
    <t>v: if &lt; B2</t>
  </si>
  <si>
    <t>w: if -ve
v: if &lt; C2</t>
  </si>
  <si>
    <t>w: if -ve
v: if &lt; D2</t>
  </si>
  <si>
    <t>w: if -ve
v: if &lt; E2</t>
  </si>
  <si>
    <t>= 309.1 B1</t>
  </si>
  <si>
    <t>w: if -ve
v: if &lt; G2</t>
  </si>
  <si>
    <t>2. Balance Sheet Distribution Separately for Each Open YoA</t>
  </si>
  <si>
    <t xml:space="preserve">Please fill out the balance sheet distribution separately for each open YoA (UWY) on an ultimate basis. The approach to completing this should consider the following:
 • The same basis should be used as per 310.i line 2 above.
 • Each YoA level distribution should be on a standalone basis and not on a diversified contribution basis.
 • The total of the "Mean" column should add up to the total mean in 310.i (cell 2A). However, the total of the "99.5th" column is expected to sum to an amount greater than the 99.5th of 310.i (cell 2G) with the difference being the diversification between YoAs in the model.
 • Syndicates should only provide distributions for open years of account. For reference, this means for all years that are also reported in LCR form 560.
 • The distributions should be net of all RITCs. Each open YoA should therefore contain all business originating in that year plus any business that has been reinsured into that year.
</t>
  </si>
  <si>
    <t>Please select from the questions below, to indicate whether data will be provided in this section.</t>
  </si>
  <si>
    <t>Response:</t>
  </si>
  <si>
    <t>Please indicate whether the distribution of balance sheet position on Ultimate basis by year of account will be provided in the table below?</t>
  </si>
  <si>
    <t>If "Yes" is selected for I1 i.e. if data is being provided, is this a modelled output?</t>
  </si>
  <si>
    <t>v: if empty &amp; I1 = Yes</t>
  </si>
  <si>
    <t>If "No" is selected for I2, please select the allocation method from the list provided. If "Other", please provide explanation below.</t>
  </si>
  <si>
    <t>v: if empty &amp; I1 = Yes &amp; I2 = No</t>
  </si>
  <si>
    <t>Agent's Comments:</t>
  </si>
  <si>
    <t/>
  </si>
  <si>
    <t>Distribution of balance sheet position on Ultimate basis
By year of account</t>
  </si>
  <si>
    <t>K</t>
  </si>
  <si>
    <t>L</t>
  </si>
  <si>
    <t>M</t>
  </si>
  <si>
    <t>N</t>
  </si>
  <si>
    <t>O</t>
  </si>
  <si>
    <t>P</t>
  </si>
  <si>
    <t>Q</t>
  </si>
  <si>
    <t>=PY
w: I1 = Yes &amp; ( ( if SUM (J:Q) =0 &amp; 560 YOA SCR Split &lt;&gt;0 ) OR 
( SUM (J:Q) &lt;&gt;0 &amp; 560 YOA SCR Split =0 )</t>
  </si>
  <si>
    <t>v: if &lt; K1 YOA</t>
  </si>
  <si>
    <t>v: if &lt; L1 YOA
w: if -ve</t>
  </si>
  <si>
    <t>v: if &lt; M1 YOA
w: if -ve</t>
  </si>
  <si>
    <t>v: if &lt; N1 YOA
w: if -ve</t>
  </si>
  <si>
    <t xml:space="preserve">v: if &lt; O1 YOA
w: if -ve
</t>
  </si>
  <si>
    <t>v: if &lt; P1 YOA
w: if -ve</t>
  </si>
  <si>
    <t>=PY-1
w: I1 = Yes &amp; ( ( if SUM (J:Q) =0 &amp; 560 YOA SCR Split &lt;&gt;0 ) OR 
( SUM (J:Q) &lt;&gt;0 &amp; 560 YOA SCR Split =0 )</t>
  </si>
  <si>
    <t>=PY-2
w: I1 = Yes &amp; ( ( if SUM (J:Q) =0 &amp; 560 YOA SCR Split &lt;&gt;0 ) OR 
( SUM (J:Q) &lt;&gt;0 &amp; 560 YOA SCR Split =0 )</t>
  </si>
  <si>
    <t>[PY-3] ---&gt;</t>
  </si>
  <si>
    <t>w: if &lt;&gt; 560 YOA PY-3
w: I1 = Yes &amp; ( ( if SUM (J:Q) =0 &amp; 560 YOA SCR Split &lt;&gt;0 ) OR 
( SUM (J:Q) &lt;&gt;0 &amp; 560 YOA SCR Split =0 )</t>
  </si>
  <si>
    <t>[PY-4] ---&gt;</t>
  </si>
  <si>
    <t>w: if &lt;&gt; 560 YOA PY-4
w: I1 = Yes &amp; ( ( if SUM (J:Q) =0 &amp; 560 YOA SCR Split &lt;&gt;0 ) OR 
( SUM (J:Q) &lt;&gt;0 &amp; 560 YOA SCR Split =0 )</t>
  </si>
  <si>
    <t>[PY-5] ---&gt;</t>
  </si>
  <si>
    <t>w: if &lt;&gt; 560 YOA PY-5
w: I1 = Yes &amp; ( ( if SUM (J:Q) =0 &amp; 560 YOA SCR Split &lt;&gt;0 ) OR 
( SUM (J:Q) &lt;&gt;0 &amp; 560 YOA SCR Split =0 )</t>
  </si>
  <si>
    <t>[PY-6] ---&gt;</t>
  </si>
  <si>
    <t>w: if &lt;&gt; 560 YOA PY-6
w: I1 = Yes &amp; ( ( if SUM (J:Q) =0 &amp; 560 YOA SCR Split &lt;&gt;0 ) OR 
( SUM (J:Q) &lt;&gt;0 &amp; 560 YOA SCR Split =0 )</t>
  </si>
  <si>
    <t>Distribution of balance sheet position on Ultimate basis
Sum of undiversified year of account distributions</t>
  </si>
  <si>
    <t>= SUM(J1)
v: if 0 &amp; I1 = Yes
w: if &lt;&gt; A2 &amp; I1 = Yes</t>
  </si>
  <si>
    <t xml:space="preserve">= SUM(K1)
v: if 0 &amp; I1 = Yes &amp; I2 = Yes </t>
  </si>
  <si>
    <t>= SUM(L1)
v: if 0 &amp; I1 = Yes &amp; I2 = Yes</t>
  </si>
  <si>
    <t>= SUM(M1)
v: if 0 &amp; I1 = Yes &amp; I2 = Yes</t>
  </si>
  <si>
    <t>= SUM(N1)
v: if 0 &amp; I1 = Yes &amp; I2 = Yes</t>
  </si>
  <si>
    <t>= SUM(O1)
v: if 0 &amp; I1 = Yes &amp; I2 = Yes</t>
  </si>
  <si>
    <t>= SUM(P1)
v: if 0 &amp; I1 = Yes</t>
  </si>
  <si>
    <t>= SUM(Q1)
v: if 0 &amp; I1 = Yes &amp; I2 = Yes</t>
  </si>
  <si>
    <t>Inter-year-of-account Diversification - £m</t>
  </si>
  <si>
    <t>= A2 less J2</t>
  </si>
  <si>
    <t>= B2 less K2</t>
  </si>
  <si>
    <t>= C2 less L2</t>
  </si>
  <si>
    <t>= D2 less M2</t>
  </si>
  <si>
    <t>= E2 less N2</t>
  </si>
  <si>
    <t>= F2 less O2</t>
  </si>
  <si>
    <t>= G2 less P2</t>
  </si>
  <si>
    <t>= H2 less Q2</t>
  </si>
  <si>
    <t>Inter-year-of-account Diversification - %</t>
  </si>
  <si>
    <t>= J3 / J2 %</t>
  </si>
  <si>
    <t>= K3 / K2 %</t>
  </si>
  <si>
    <t>= L3 / L2 %</t>
  </si>
  <si>
    <t>= M3 / M2 %</t>
  </si>
  <si>
    <t>= N3 / N2 %</t>
  </si>
  <si>
    <t>= O3 / O2 %</t>
  </si>
  <si>
    <t>= P3 / P2 %</t>
  </si>
  <si>
    <t>= Q3 / Q2 %</t>
  </si>
  <si>
    <t>LCR 310 VALIDATIONS &amp; WARNINGS</t>
  </si>
  <si>
    <t>V31001</t>
  </si>
  <si>
    <t>Distribution of balance sheet position on One-Year basis: Mean</t>
  </si>
  <si>
    <t>Should be zero or a negative(-) value</t>
  </si>
  <si>
    <t>The One-Year Mean should normally be a surplus (negative). If this value is a loss, then an explanation of the cause of the loss is required in form 990.</t>
  </si>
  <si>
    <t>V31002</t>
  </si>
  <si>
    <t>Distribution of balance sheet position on One-Year basis: 50th percentile</t>
  </si>
  <si>
    <t>The 50th percentile should normally be a surplus (negative)</t>
  </si>
  <si>
    <t>V31003</t>
  </si>
  <si>
    <t>D1</t>
  </si>
  <si>
    <t>Distribution of balance sheet position on One-Year basis: 90th percentile</t>
  </si>
  <si>
    <t>Should be zero or a positive(+) value</t>
  </si>
  <si>
    <t>The 90th percentile should normally be a loss (positive)</t>
  </si>
  <si>
    <t>V31004</t>
  </si>
  <si>
    <t>Distribution of balance sheet position on One-Year basis: 95th percentile</t>
  </si>
  <si>
    <t>The 95th percentile should normally be a loss (positive)</t>
  </si>
  <si>
    <t>V31005</t>
  </si>
  <si>
    <t>F1</t>
  </si>
  <si>
    <t>Distribution of balance sheet position on One-Year basis: 99th percentile</t>
  </si>
  <si>
    <t>The 99th percentile should normally be a loss (positive)</t>
  </si>
  <si>
    <t>V31013</t>
  </si>
  <si>
    <t>H1</t>
  </si>
  <si>
    <t>Distribution of balance sheet position on One-Year basis: 99.8th percentile</t>
  </si>
  <si>
    <t>The 99.8th percentile should normally be a loss (positive)</t>
  </si>
  <si>
    <t>V31007</t>
  </si>
  <si>
    <t>Distribution of balance sheet position on Ultimate basis: Mean</t>
  </si>
  <si>
    <t>The Ultimate Mean should normally be a surplus (negative)</t>
  </si>
  <si>
    <t>V31009</t>
  </si>
  <si>
    <t>Distribution of balance sheet position on One-Year basis: 75th percentile</t>
  </si>
  <si>
    <t>Is C1 &gt;= B1</t>
  </si>
  <si>
    <t>The 75th percentile must be greater than or equal to the 50th percentile</t>
  </si>
  <si>
    <t>B1 - C1 &lt;= £100,000</t>
  </si>
  <si>
    <t>V31010</t>
  </si>
  <si>
    <t>Is D1 &gt;= C1</t>
  </si>
  <si>
    <t>The 90th percentile must be greater than or equal to the 75th percentile</t>
  </si>
  <si>
    <t>C1 - D1 &lt;= £100,000</t>
  </si>
  <si>
    <t>V31011</t>
  </si>
  <si>
    <t>Is E1 &gt;= D1</t>
  </si>
  <si>
    <t>The 95th percentile must be greater than or equal to the 90th percentile</t>
  </si>
  <si>
    <t>D1 - E1 &lt;= £100,000</t>
  </si>
  <si>
    <t>V31012</t>
  </si>
  <si>
    <t>Is F1 &gt;= E1</t>
  </si>
  <si>
    <t>The 99th percentile must be greater than or equal to the 95th percentile</t>
  </si>
  <si>
    <t>E1 - F1 &lt;= £100,000</t>
  </si>
  <si>
    <t>V31014</t>
  </si>
  <si>
    <t>Is H1 &gt;= G1</t>
  </si>
  <si>
    <t>The 99.8th percentile must be greater than or equal to the 99.5th percentile</t>
  </si>
  <si>
    <t>G1 - H1 &lt;= £100,000</t>
  </si>
  <si>
    <t>P31001</t>
  </si>
  <si>
    <t>Distribution of balance sheet position on One-Year basis: 99.5th percentile</t>
  </si>
  <si>
    <t xml:space="preserve">
= form 309 headline (One-Year)</t>
  </si>
  <si>
    <t>V31015</t>
  </si>
  <si>
    <t>Distribution of balance sheet position on Ultimate basis: 50th percentile</t>
  </si>
  <si>
    <t>V31016</t>
  </si>
  <si>
    <t>Distribution of balance sheet position on Ultimate basis: 75th percentile</t>
  </si>
  <si>
    <t>Is C2 &gt;= B2</t>
  </si>
  <si>
    <t>B2 - C2 &lt;= £100,000</t>
  </si>
  <si>
    <t>V31017</t>
  </si>
  <si>
    <t>Distribution of balance sheet position on Ultimate basis: 90th percentile</t>
  </si>
  <si>
    <t>Is D2 &gt;= C2</t>
  </si>
  <si>
    <t>C2 - D2 &lt;= £100,000</t>
  </si>
  <si>
    <t>V31018</t>
  </si>
  <si>
    <t>V31019</t>
  </si>
  <si>
    <t>Distribution of balance sheet position on Ultimate basis: 95th percentile</t>
  </si>
  <si>
    <t>Is E2 &gt;= D2</t>
  </si>
  <si>
    <t>D2 - E2 &lt;= £100,000</t>
  </si>
  <si>
    <t>V31020</t>
  </si>
  <si>
    <t>V31021</t>
  </si>
  <si>
    <t>F2</t>
  </si>
  <si>
    <t>Distribution of balance sheet position on Ultimate basis: 99th percentile</t>
  </si>
  <si>
    <t>V31022</t>
  </si>
  <si>
    <t>Is F2 &gt;= E2</t>
  </si>
  <si>
    <t>E2 - F2 &lt;= £100,000</t>
  </si>
  <si>
    <t>P31002</t>
  </si>
  <si>
    <t>Distribution of balance sheet position on Ultimate basis: 99.5th percentile</t>
  </si>
  <si>
    <t xml:space="preserve">
= form 309 headline (Ultimate) </t>
  </si>
  <si>
    <t>V31023</t>
  </si>
  <si>
    <t>H2</t>
  </si>
  <si>
    <t>Distribution of balance sheet position on Ultimate basis: 99.8th percentile</t>
  </si>
  <si>
    <t>V31024</t>
  </si>
  <si>
    <t>Is H2 &gt;= G2</t>
  </si>
  <si>
    <t>G2 - H2 &lt;= £100,000</t>
  </si>
  <si>
    <t>V31025</t>
  </si>
  <si>
    <t>YOA Distributions question</t>
  </si>
  <si>
    <t>Has the YOA Distributions question been answered?</t>
  </si>
  <si>
    <t>YOA Distributions question must be answered. Error generated due to field being left blank or selected value doesn't match "Yes" or "No".</t>
  </si>
  <si>
    <t>V31026</t>
  </si>
  <si>
    <t>I2</t>
  </si>
  <si>
    <t>Modelled Output question</t>
  </si>
  <si>
    <t>Has the Modelled Output question been answered where the YOA Distributions question has been answered Yes?</t>
  </si>
  <si>
    <t>The Modelled Output question must be answered where the YOA Distributions question has been answered Yes. Error generated due to field being left blank or selected value doesn't match "Yes" or "No" where the answer to I1 is "Yes".</t>
  </si>
  <si>
    <t>V31027</t>
  </si>
  <si>
    <t>I3</t>
  </si>
  <si>
    <t>Allocation Method question</t>
  </si>
  <si>
    <t>Has the Other Method question been answered where the YOA Distributions question has been answered Yes and the Modelled Output question has been answered No?</t>
  </si>
  <si>
    <t>The Allocation Method question must be answered where the YOA Distributions and Modelled Output question have been answered Yes and No respectively. Error generated due to field being left blank or selected value doesn't match "Yes" or "No" where the answer to I1 is "Yes" and I2 is "No".</t>
  </si>
  <si>
    <t>V31028</t>
  </si>
  <si>
    <t>YOA PY (SUM)</t>
  </si>
  <si>
    <t>Sum of Percentiles (PY)</t>
  </si>
  <si>
    <t>Is Sum YOA percentiles and SCR Split on form 560 both zero OR non-zero?</t>
  </si>
  <si>
    <t>The population of YOA data between the Balance Sheet Distributions and the SCR split on form 560 should be consistent, where there has been a declaration to provide the YOA distributions information.</t>
  </si>
  <si>
    <t>V31029</t>
  </si>
  <si>
    <t>YOA PY-1 (SUM)</t>
  </si>
  <si>
    <t>Sum of Percentiles (PY-1)</t>
  </si>
  <si>
    <t>V31030</t>
  </si>
  <si>
    <t>YOA PY-2 (SUM)</t>
  </si>
  <si>
    <t>Sum of Percentiles (PY-2)</t>
  </si>
  <si>
    <t>V31031</t>
  </si>
  <si>
    <t>YOA PY-3 (SUM)</t>
  </si>
  <si>
    <t>Sum of Percentiles (PY-3)</t>
  </si>
  <si>
    <t>V31032</t>
  </si>
  <si>
    <t>YOA PY-4 (SUM)</t>
  </si>
  <si>
    <t>Sum of Percentiles (PY-4)</t>
  </si>
  <si>
    <t>V31033</t>
  </si>
  <si>
    <t>YOA PY-5 (SUM)</t>
  </si>
  <si>
    <t>Sum of Percentiles (PY-5)</t>
  </si>
  <si>
    <t>V31034</t>
  </si>
  <si>
    <t>YOA PY-6 (SUM)</t>
  </si>
  <si>
    <t>Sum of Percentiles (PY-6)</t>
  </si>
  <si>
    <t>V31035</t>
  </si>
  <si>
    <t>YOA PY-3</t>
  </si>
  <si>
    <t>YOA (PY-3)</t>
  </si>
  <si>
    <t>Is YOA PY-3 = 560 YOA PY-3</t>
  </si>
  <si>
    <t>YOA should equal the equivalent YOA in form 560.</t>
  </si>
  <si>
    <t>V31036</t>
  </si>
  <si>
    <t>YOA PY-4</t>
  </si>
  <si>
    <t>YOA (PY-4)</t>
  </si>
  <si>
    <t>Is YOA PY-4 = 560 YOA PY-4</t>
  </si>
  <si>
    <t>V31037</t>
  </si>
  <si>
    <t>YOA PY-5</t>
  </si>
  <si>
    <t>YOA (PY-5)</t>
  </si>
  <si>
    <t>Is YOA PY-5 = 560 YOA PY-5</t>
  </si>
  <si>
    <t>V31038</t>
  </si>
  <si>
    <t>YOA PY-6</t>
  </si>
  <si>
    <t>YOA (PY-6)</t>
  </si>
  <si>
    <t>Is YOA PY-6 = 560 YOA PY-6</t>
  </si>
  <si>
    <t>V31039</t>
  </si>
  <si>
    <t>L1 (PY)</t>
  </si>
  <si>
    <t>Distribution of balance sheet position on Ultimate basis: 75th percentile (PY)</t>
  </si>
  <si>
    <t>Is L1 (PY) &gt;= K1 (PY)</t>
  </si>
  <si>
    <t>L1 (PY) &gt;= K1 (PY) &lt;= £100,000</t>
  </si>
  <si>
    <t>V31040</t>
  </si>
  <si>
    <t>L1 (PY-1)</t>
  </si>
  <si>
    <t>Distribution of balance sheet position on Ultimate basis: 75th percentile (PY-1)</t>
  </si>
  <si>
    <t>Is L1 (PY-1) &gt;= K1 (PY-1)</t>
  </si>
  <si>
    <t>L1 (PY-1) &gt;= K1 (PY-1) &lt;= £100,000</t>
  </si>
  <si>
    <t>V31041</t>
  </si>
  <si>
    <t>L1 (PY-2)</t>
  </si>
  <si>
    <t>Distribution of balance sheet position on Ultimate basis: 75th percentile (PY-2)</t>
  </si>
  <si>
    <t>Is L1 (PY-2) &gt;= K1 (PY-2)</t>
  </si>
  <si>
    <t>L1 (PY-2) &gt;= K1 (PY-2) &lt;= £100,000</t>
  </si>
  <si>
    <t>V31042</t>
  </si>
  <si>
    <t>M1 (PY)</t>
  </si>
  <si>
    <t>Distribution of balance sheet position on Ultimate basis: 90th percentile (PY)</t>
  </si>
  <si>
    <t>Is M1 (PY) &gt;= L1 (PY)</t>
  </si>
  <si>
    <t>M1 (PY) &gt;= L1 (PY) &lt;= £100,000</t>
  </si>
  <si>
    <t>V31043</t>
  </si>
  <si>
    <t>M1 (PY-1)</t>
  </si>
  <si>
    <t>Distribution of balance sheet position on Ultimate basis: 90th percentile (PY-1)</t>
  </si>
  <si>
    <t>Is M1 (PY-1) &gt;= L1 (PY-1)</t>
  </si>
  <si>
    <t>M1 (PY-1) &gt;= L1 (PY-1) &lt;= £100,000</t>
  </si>
  <si>
    <t>V31044</t>
  </si>
  <si>
    <t>M1 (PY-2)</t>
  </si>
  <si>
    <t>Distribution of balance sheet position on Ultimate basis: 90th percentile (PY-2)</t>
  </si>
  <si>
    <t>Is M1 (PY-2) &gt;= L1 (PY-2)</t>
  </si>
  <si>
    <t>M1 (PY-2) &gt;= L1 (PY-2) &lt;= £100,000</t>
  </si>
  <si>
    <t>V31045</t>
  </si>
  <si>
    <t>N1 (PY)</t>
  </si>
  <si>
    <t>Distribution of balance sheet position on Ultimate basis: 95th percentile (PY)</t>
  </si>
  <si>
    <t>Is N1 (PY) &gt;= M1 (PY)</t>
  </si>
  <si>
    <t>N1 (PY) &gt;= M1 (PY) &lt;= £100,000</t>
  </si>
  <si>
    <t>V31046</t>
  </si>
  <si>
    <t>N1 (PY-1)</t>
  </si>
  <si>
    <t>Distribution of balance sheet position on Ultimate basis: 95th percentile (PY-1)</t>
  </si>
  <si>
    <t>Is N1 (PY-1) &gt;= M1 (PY-1)</t>
  </si>
  <si>
    <t>N1 (PY-1) &gt;= M1 (PY-1) &lt;= £100,000</t>
  </si>
  <si>
    <t>V31047</t>
  </si>
  <si>
    <t>N1 (PY-2)</t>
  </si>
  <si>
    <t>Distribution of balance sheet position on Ultimate basis: 95th percentile (PY-2)</t>
  </si>
  <si>
    <t>Is N1 (PY-2) &gt;= M1 (PY-2)</t>
  </si>
  <si>
    <t>N1 (PY-2) &gt;= M1 (PY-2) &lt;= £100,000</t>
  </si>
  <si>
    <t>V31048</t>
  </si>
  <si>
    <t>O1 (PY)</t>
  </si>
  <si>
    <t>Distribution of balance sheet position on Ultimate basis: 99th percentile (PY)</t>
  </si>
  <si>
    <t>Is O1 (PY) &gt;= N1 (PY)</t>
  </si>
  <si>
    <t>O1 (PY) &gt;= N1 (PY) &lt;= £100,000</t>
  </si>
  <si>
    <t>V31049</t>
  </si>
  <si>
    <t>O1 (PY-1)</t>
  </si>
  <si>
    <t>Distribution of balance sheet position on Ultimate basis: 99th percentile (PY-1)</t>
  </si>
  <si>
    <t>Is O1 (PY-1) &gt;= N1 (PY-1)</t>
  </si>
  <si>
    <t>O1 (PY-1) &gt;= N1 (PY-1) &lt;= £100,000</t>
  </si>
  <si>
    <t>V31050</t>
  </si>
  <si>
    <t>O1 (PY-2)</t>
  </si>
  <si>
    <t>Distribution of balance sheet position on Ultimate basis: 99th percentile (PY-2)</t>
  </si>
  <si>
    <t>Is O1 (PY-2) &gt;= N1 (PY-2)</t>
  </si>
  <si>
    <t>O1 (PY-2) &gt;= N1 (PY-2) &lt;= £100,000</t>
  </si>
  <si>
    <t>V31051</t>
  </si>
  <si>
    <t>P1 (PY)</t>
  </si>
  <si>
    <t>Distribution of balance sheet position on Ultimate basis: 99.5th percentile (PY)</t>
  </si>
  <si>
    <t>Is P1 (PY) &gt;= O1 (PY)</t>
  </si>
  <si>
    <t>The 99.5th percentile must be greater than or equal to the 99th percentile</t>
  </si>
  <si>
    <t>P1 (PY) &gt;= O1 (PY) &lt;= £100,000</t>
  </si>
  <si>
    <t>V31052</t>
  </si>
  <si>
    <t>P1 (PY-1)</t>
  </si>
  <si>
    <t>Distribution of balance sheet position on Ultimate basis: 99.5th percentile (PY-1)</t>
  </si>
  <si>
    <t>Is P1 (PY-1) &gt;= O1 (PY-1)</t>
  </si>
  <si>
    <t>P1 (PY-1) &gt;= O1 (PY-1) &lt;= £100,000</t>
  </si>
  <si>
    <t>V31053</t>
  </si>
  <si>
    <t>P1 (PY-2)</t>
  </si>
  <si>
    <t>Distribution of balance sheet position on Ultimate basis: 99.5th percentile (PY-2)</t>
  </si>
  <si>
    <t>Is P1 (PY-2) &gt;= O1 (PY-2)</t>
  </si>
  <si>
    <t>P1 (PY-2) &gt;= O1 (PY-2) &lt;= £100,000</t>
  </si>
  <si>
    <t>V31054</t>
  </si>
  <si>
    <t>Q1 (PY)</t>
  </si>
  <si>
    <t>Distribution of balance sheet position on Ultimate basis: 99.8th percentile (PY)</t>
  </si>
  <si>
    <t>Is Q1 (PY) &gt;= P1 (PY)</t>
  </si>
  <si>
    <t>Q1 (PY) &gt;= P1 (PY) &lt;= £100,000</t>
  </si>
  <si>
    <t>V31055</t>
  </si>
  <si>
    <t>Q1 (PY-1)</t>
  </si>
  <si>
    <t>Distribution of balance sheet position on Ultimate basis: 99.8th percentile (PY-1)</t>
  </si>
  <si>
    <t>Is Q1 (PY-1) &gt;= P1 (PY-1)</t>
  </si>
  <si>
    <t>Q1 (PY-1) &gt;= P1 (PY-1) &lt;= £100,000</t>
  </si>
  <si>
    <t>V31056</t>
  </si>
  <si>
    <t>Q1 (PY-2)</t>
  </si>
  <si>
    <t>Distribution of balance sheet position on Ultimate basis: 99.8th percentile (PY-2)</t>
  </si>
  <si>
    <t>Is Q1 (PY-2) &gt;= P1 (PY-2)</t>
  </si>
  <si>
    <t>Q1 (PY-2) &gt;= P1 (PY-2) &lt;= £100,000</t>
  </si>
  <si>
    <t>V31057</t>
  </si>
  <si>
    <t>J1 (PY)</t>
  </si>
  <si>
    <t>Distribution of balance sheet position on Ultimate basis: Mean (PY)</t>
  </si>
  <si>
    <t>V31058</t>
  </si>
  <si>
    <t>J1 (PY-1)</t>
  </si>
  <si>
    <t>Distribution of balance sheet position on Ultimate basis: Mean (PY-1)</t>
  </si>
  <si>
    <t>V31059</t>
  </si>
  <si>
    <t>J1 (PY-2)</t>
  </si>
  <si>
    <t>Distribution of balance sheet position on Ultimate basis: Mean (PY-2)</t>
  </si>
  <si>
    <t>V31060</t>
  </si>
  <si>
    <t>K1 (PY)</t>
  </si>
  <si>
    <t>Distribution of balance sheet position on Ultimate basis: 50th percentile (PY)</t>
  </si>
  <si>
    <t>V31061</t>
  </si>
  <si>
    <t>K1 (PY-1)</t>
  </si>
  <si>
    <t>Distribution of balance sheet position on Ultimate basis: 50th percentile (PY-1)</t>
  </si>
  <si>
    <t>V31062</t>
  </si>
  <si>
    <t>K1 (PY-2)</t>
  </si>
  <si>
    <t>Distribution of balance sheet position on Ultimate basis: 50th percentile (PY-2)</t>
  </si>
  <si>
    <t>V31063</t>
  </si>
  <si>
    <t>V31064</t>
  </si>
  <si>
    <t>V31065</t>
  </si>
  <si>
    <t>V31066</t>
  </si>
  <si>
    <t>V31067</t>
  </si>
  <si>
    <t>V31068</t>
  </si>
  <si>
    <t>V31069</t>
  </si>
  <si>
    <t>V31070</t>
  </si>
  <si>
    <t>V31071</t>
  </si>
  <si>
    <t>V31072</t>
  </si>
  <si>
    <t>The 99.5th percentile should normally be a loss (positive)</t>
  </si>
  <si>
    <t>V31073</t>
  </si>
  <si>
    <t>V31074</t>
  </si>
  <si>
    <t>V31075</t>
  </si>
  <si>
    <t>V31076</t>
  </si>
  <si>
    <t>V31077</t>
  </si>
  <si>
    <t>V31078</t>
  </si>
  <si>
    <t>J2</t>
  </si>
  <si>
    <t>Distribution of balance sheet position on Ultimate basis: Sum of Undversified YOA distributions: Mean</t>
  </si>
  <si>
    <t>Is J2 &lt;&gt; 0 where I1 = Yes</t>
  </si>
  <si>
    <t>YOA distributions must be entered where there has been a declaration to provide the YOA distributions information.</t>
  </si>
  <si>
    <t>V31079</t>
  </si>
  <si>
    <t>P2</t>
  </si>
  <si>
    <t>Distribution of balance sheet position on Ultimate basis: Sum of Undversified YOA distributions: 99.5th percentile</t>
  </si>
  <si>
    <t>Is P2 &lt;&gt; 0 where I1 = Yes</t>
  </si>
  <si>
    <t>V31080</t>
  </si>
  <si>
    <t>K2</t>
  </si>
  <si>
    <t>Distribution of balance sheet position on Ultimate basis: Sum of Undversified YOA distributions: 50th percentile</t>
  </si>
  <si>
    <t>Is K2 &lt;&gt; 0 where I1 = Yes &amp; I2 = No</t>
  </si>
  <si>
    <t>YOA distributions must be entered where there has been a declaration to provide the YOA distributions information and a Modelled output has been utilised.</t>
  </si>
  <si>
    <t>V31081</t>
  </si>
  <si>
    <t>L2</t>
  </si>
  <si>
    <t>Distribution of balance sheet position on Ultimate basis: Sum of Undversified YOA distributions: 75th percentile</t>
  </si>
  <si>
    <t>Is L2 &lt;&gt; 0 where I1 = Yes &amp; I2 = No</t>
  </si>
  <si>
    <t>YOA distribution must be entered where there has been a declaration to provide the YOA distributions information and a Modelled output has been utilised.</t>
  </si>
  <si>
    <t>V31082</t>
  </si>
  <si>
    <t>M2</t>
  </si>
  <si>
    <t>Distribution of balance sheet position on Ultimate basis: Sum of Undversified YOA distributions: 90th percentile</t>
  </si>
  <si>
    <t>Is M2 &lt;&gt; 0 where I1 = Yes &amp; I2 = No</t>
  </si>
  <si>
    <t>V31083</t>
  </si>
  <si>
    <t>N2</t>
  </si>
  <si>
    <t>Distribution of balance sheet position on Ultimate basis: Sum of Undversified YOA distributions: 95th percentile</t>
  </si>
  <si>
    <t>Is N2 &lt;&gt; 0 where I1 = Yes &amp; I2 = No</t>
  </si>
  <si>
    <t>V31084</t>
  </si>
  <si>
    <t>O2</t>
  </si>
  <si>
    <t>Distribution of balance sheet position on Ultimate basis: Sum of Undversified YOA distributions: 99th percentile</t>
  </si>
  <si>
    <t>Is O2 &lt;&gt; 0 where I1 = Yes &amp; I2 = No</t>
  </si>
  <si>
    <t>V31085</t>
  </si>
  <si>
    <t>Q2</t>
  </si>
  <si>
    <t>Distribution of balance sheet position on Ultimate basis: Sum of Undversified YOA distributions: 99.8th percentile</t>
  </si>
  <si>
    <t>Is Q2 &lt;&gt; 0 where I1 = Yes &amp; I2 = No</t>
  </si>
  <si>
    <t>V31086</t>
  </si>
  <si>
    <t>Is J2 = A2 where I1 = Yes</t>
  </si>
  <si>
    <t>Sum of Undversified YOA distributions should be equal to the Distribution of balance sheet position on Ultimate basis, where there has been a declaration to provide the YOA distributions information.</t>
  </si>
  <si>
    <t>ABS(J2 - A2) &lt;= £100,000</t>
  </si>
  <si>
    <t>2x</t>
  </si>
  <si>
    <t>311 Claims Distribution</t>
  </si>
  <si>
    <t>Percentile values for all items relate to the percentile value for the item, on a standalone basis, except where specified otherwise.</t>
  </si>
  <si>
    <t>All items are to include claims and claim expenses only and do not include premiums or premium expenses. Premium data is provided via normal business practice from the SBF.</t>
  </si>
  <si>
    <t>The figures should be the sum of claims and claim expenses paid during the year on risk in the model, and those reserved for at the end of the year.</t>
  </si>
  <si>
    <t>1. Total modelled insurance claims (including ALAE) at aggregate level (for all underlying pure years in aggregate)</t>
  </si>
  <si>
    <t>One-Year Basis</t>
  </si>
  <si>
    <t>Net of reinsurance</t>
  </si>
  <si>
    <t>v: if -ve or 0
w: if A1 minus L2 &gt; A3</t>
  </si>
  <si>
    <t>v: if -ve</t>
  </si>
  <si>
    <t>v: if -ve
v: if &lt; B1</t>
  </si>
  <si>
    <t>v: if -ve
v: if &lt; C1</t>
  </si>
  <si>
    <t>v: if -ve
v: if &lt; D1</t>
  </si>
  <si>
    <t>v: if -ve
v: if &lt; E1</t>
  </si>
  <si>
    <t>v: if -ve or 0
v: if &lt; F1
w: if G1 minus L2 &gt; G3</t>
  </si>
  <si>
    <t>v: if -ve
v: if &lt; G1</t>
  </si>
  <si>
    <t>Gross of reinsurance</t>
  </si>
  <si>
    <t>v: if -ve
w: if &lt; A1</t>
  </si>
  <si>
    <t>v: if -ve
w: if &lt; G1</t>
  </si>
  <si>
    <t>Ultimate Basis</t>
  </si>
  <si>
    <t>v: if -ve or 0</t>
  </si>
  <si>
    <t>v: if -ve
v: if &lt; B3</t>
  </si>
  <si>
    <t>v: if -ve
v: if &lt; C3</t>
  </si>
  <si>
    <t>v: if -ve
v: if &lt; D3</t>
  </si>
  <si>
    <t>v: if -ve
v: if &lt; E3</t>
  </si>
  <si>
    <t>v: if -ve or 0
w: if &lt; G1
v: if &lt; F3</t>
  </si>
  <si>
    <t>v: if -ve
w: if &lt; H1
v: if &lt; G3</t>
  </si>
  <si>
    <t>v: if -ve
w: if &lt; A3</t>
  </si>
  <si>
    <t>v: if -ve
w: if &lt; G2</t>
  </si>
  <si>
    <r>
      <t>2. Total Mean modelled insurance claims (including ALAE)</t>
    </r>
    <r>
      <rPr>
        <b/>
        <strike/>
        <sz val="12"/>
        <color theme="1"/>
        <rFont val="Segoe UI"/>
        <family val="2"/>
      </rPr>
      <t xml:space="preserve"> </t>
    </r>
    <r>
      <rPr>
        <b/>
        <sz val="12"/>
        <color theme="1"/>
        <rFont val="Segoe UI"/>
        <family val="2"/>
      </rPr>
      <t>by underlying pure year note</t>
    </r>
    <r>
      <rPr>
        <b/>
        <strike/>
        <sz val="12"/>
        <color theme="1"/>
        <rFont val="Segoe UI"/>
        <family val="2"/>
      </rPr>
      <t>.</t>
    </r>
  </si>
  <si>
    <t>1. Underlying Pure Year</t>
  </si>
  <si>
    <t>Net Insurance Claims brought forward (complete form 312 column H to populate this section)</t>
  </si>
  <si>
    <t>Adjustments</t>
  </si>
  <si>
    <t>New Business</t>
  </si>
  <si>
    <t>Total Claims</t>
  </si>
  <si>
    <t>INDIRECT($B$33&amp;"$D:$D")</t>
  </si>
  <si>
    <t>= 312.1 H 1991</t>
  </si>
  <si>
    <t>w: if &lt;&gt; 0</t>
  </si>
  <si>
    <t>= I + J + K</t>
  </si>
  <si>
    <t>= 312.1 H 1992</t>
  </si>
  <si>
    <t>= 312.1 H 1993</t>
  </si>
  <si>
    <t>= 312.1 H 1994</t>
  </si>
  <si>
    <t>= 312.1 H 1995</t>
  </si>
  <si>
    <t>= 312.1 H 1996</t>
  </si>
  <si>
    <t>= 312.1 H 1997</t>
  </si>
  <si>
    <t>= 312.1 H 1998</t>
  </si>
  <si>
    <t>= 312.1 H 1999</t>
  </si>
  <si>
    <t>= 312.1 H 2000</t>
  </si>
  <si>
    <t>= 312.1 H 2001</t>
  </si>
  <si>
    <t>= 312.1 H 2002</t>
  </si>
  <si>
    <t>= 312.1 H 2003</t>
  </si>
  <si>
    <t>= 312.1 H 2004</t>
  </si>
  <si>
    <t>= 312.1 H 2005</t>
  </si>
  <si>
    <t>= 312.1 H 2006</t>
  </si>
  <si>
    <t>= 312.1 H 2007</t>
  </si>
  <si>
    <t>= 312.1 H 2008</t>
  </si>
  <si>
    <t>= 312.1 H 2009</t>
  </si>
  <si>
    <t>= 312.1 H 2010</t>
  </si>
  <si>
    <t>= 312.1 H 2011</t>
  </si>
  <si>
    <t>= 312.1 H 2012</t>
  </si>
  <si>
    <t>= 312.1 H 2013</t>
  </si>
  <si>
    <t>= 312.1 H 2014</t>
  </si>
  <si>
    <t>= 312.1 H 2015</t>
  </si>
  <si>
    <t>= 312.1 H 2016</t>
  </si>
  <si>
    <t>= 312.1 H 2017</t>
  </si>
  <si>
    <t>= 312.1 H 2018</t>
  </si>
  <si>
    <t>= 312.1 H 2019</t>
  </si>
  <si>
    <t>= 312.1 H 2020</t>
  </si>
  <si>
    <t>= 312.1 H 2021</t>
  </si>
  <si>
    <t>= 312.1 H 2022</t>
  </si>
  <si>
    <t>= 312.1 H 2023</t>
  </si>
  <si>
    <t>= 312.1 H 2024</t>
  </si>
  <si>
    <t>= 312.1 H 2025</t>
  </si>
  <si>
    <t>= 312.1 H 2026</t>
  </si>
  <si>
    <t xml:space="preserve">= 312.2 H </t>
  </si>
  <si>
    <t>v: if &lt;&gt; 0 &amp; 012 ULO = No</t>
  </si>
  <si>
    <t>w: if -ve
v: if &lt;&gt; 0 &amp; 012 ULO = No
w: if = 0 &amp; 012 ULO = Yes</t>
  </si>
  <si>
    <t xml:space="preserve">Net Insurance Claims brought forward </t>
  </si>
  <si>
    <t>= 312.2 H</t>
  </si>
  <si>
    <t>= J + K</t>
  </si>
  <si>
    <t>= SUM(I1)</t>
  </si>
  <si>
    <t>= SUM(J1) + J2</t>
  </si>
  <si>
    <t>= SUM(K1) + K2</t>
  </si>
  <si>
    <t>= I + J + K
v: if PIM = No &amp; &lt;&gt; A1</t>
  </si>
  <si>
    <t>LCR 311 VALIDATIONS &amp; WARNINGS</t>
  </si>
  <si>
    <t>V31151</t>
  </si>
  <si>
    <t>One-Year Net of reinsurance: Mean</t>
  </si>
  <si>
    <t>Is A1 - L2 &lt;= A3</t>
  </si>
  <si>
    <t>One-Year Net Mean less Unincepted Legal Obligations should normally be less than or equal to Ultimate Net Mean.</t>
  </si>
  <si>
    <t>( A1 - L2 ) - A3 &lt;= £100,000</t>
  </si>
  <si>
    <t>Amendment for 2027.</t>
  </si>
  <si>
    <t>V31152</t>
  </si>
  <si>
    <t>One-Year Net of reinsurance: 99.5th percentile</t>
  </si>
  <si>
    <t>Is G1 - L2 &lt;= G3</t>
  </si>
  <si>
    <t>One-Year Net 99.5th percentile less Unincepted Legal Obligations should normally be less than or equal to Ultimate Net 99.5th percentile.</t>
  </si>
  <si>
    <t>( G1 - L2 ) - G3 &lt;= £100,000</t>
  </si>
  <si>
    <t>V31113</t>
  </si>
  <si>
    <t>L (Total)</t>
  </si>
  <si>
    <t>Insurance Claims Total</t>
  </si>
  <si>
    <t>If form 012 indicates PIM status is No, then activate this warning: Is A1 = L Total</t>
  </si>
  <si>
    <t>One-Year Net Mean must be equal to the sum of Total Claims, for syndicates not on the Partial Internal Model.</t>
  </si>
  <si>
    <t>ABS(A1 - L Total) &lt;= £100,000</t>
  </si>
  <si>
    <t>V31101</t>
  </si>
  <si>
    <t>Must be a positive(+) value</t>
  </si>
  <si>
    <t>One-Year Net Mean must be a loss (positive)</t>
  </si>
  <si>
    <t>Positive for this test means &gt;= £10,000</t>
  </si>
  <si>
    <t>V31107</t>
  </si>
  <si>
    <t>One-Year Gross of reinsurance: Mean</t>
  </si>
  <si>
    <t>Must be zero or a positive(+) value</t>
  </si>
  <si>
    <t>One-Year Gross Mean must be a loss (positive)</t>
  </si>
  <si>
    <t>V31125</t>
  </si>
  <si>
    <t>Is A2 &gt;= A1</t>
  </si>
  <si>
    <t>One-Year Gross Mean should normally be greater than or equal to One-Year Net Mean</t>
  </si>
  <si>
    <t>A1 - A2 &lt;= £100,000</t>
  </si>
  <si>
    <t>V31109</t>
  </si>
  <si>
    <t>A3</t>
  </si>
  <si>
    <t>Ultimate Net of reinsurance: Mean</t>
  </si>
  <si>
    <t>Ultimate Net Mean must be a loss (positive)</t>
  </si>
  <si>
    <t>V31111</t>
  </si>
  <si>
    <t>A4</t>
  </si>
  <si>
    <t>Ultimate Gross of reinsurance: Mean</t>
  </si>
  <si>
    <t>Ultimate Gross Mean must be a loss (positive)</t>
  </si>
  <si>
    <t>V31126</t>
  </si>
  <si>
    <t>Is A4 &gt;= A3</t>
  </si>
  <si>
    <t>Ultimate Gross Mean should normally be greater than or equal to Ultimate Net Mean</t>
  </si>
  <si>
    <t>A3 - A4 &lt;= £100,000</t>
  </si>
  <si>
    <t>V31102</t>
  </si>
  <si>
    <t>One-Year Net of reinsurance: 50th percentile</t>
  </si>
  <si>
    <t>One-Year Net 50th percentile must be a loss (positive)</t>
  </si>
  <si>
    <t>V31127</t>
  </si>
  <si>
    <t>B3</t>
  </si>
  <si>
    <t>Ultimate Net of reinsurance: 50th percentile</t>
  </si>
  <si>
    <t>Ultimate Net 50th percentile must be a loss (positive)</t>
  </si>
  <si>
    <t>V31114</t>
  </si>
  <si>
    <t>One-Year Net of reinsurance: 75th percentile</t>
  </si>
  <si>
    <t>One-Year 75th percentile must be greater than or equal to One-Year 50th percentile</t>
  </si>
  <si>
    <t>V31128</t>
  </si>
  <si>
    <t>One-Year Net 75th percentile must be a loss (positive)</t>
  </si>
  <si>
    <t>V31129</t>
  </si>
  <si>
    <t>Ultimate Net of reinsurance: 75th percentile</t>
  </si>
  <si>
    <t>Is C3 &gt;= B3</t>
  </si>
  <si>
    <t>Ultimate 75th percentile must be greater than or equal to Ultimate 50th percentile</t>
  </si>
  <si>
    <t>B3 - C3 &lt;= £100,000</t>
  </si>
  <si>
    <t>V31130</t>
  </si>
  <si>
    <t>Ultimate 75th percentile must be a loss (positive)</t>
  </si>
  <si>
    <t>V31103</t>
  </si>
  <si>
    <t>One-Year Net of reinsurance: 90th percentile</t>
  </si>
  <si>
    <t>One-Year Net 90th percentile must be a loss (positive)</t>
  </si>
  <si>
    <t>V31115</t>
  </si>
  <si>
    <t>One-Year 90th percentile must be greater than or equal to One-Year 75th percentile</t>
  </si>
  <si>
    <t>V31131</t>
  </si>
  <si>
    <t>D3</t>
  </si>
  <si>
    <t>Ultimate Net of reinsurance: 90th percentile</t>
  </si>
  <si>
    <t>Ultimate Net 90th percentile must be a loss (positive)</t>
  </si>
  <si>
    <t>V31132</t>
  </si>
  <si>
    <t>Is D3 &gt;= C3</t>
  </si>
  <si>
    <t>Ultimate 90th percentile must be greater than or equal to Ultimate 75th percentile</t>
  </si>
  <si>
    <t>C3 - D3 &lt;= £100,000</t>
  </si>
  <si>
    <t>V31104</t>
  </si>
  <si>
    <t>One-Year Net of reinsurance: 95th percentile</t>
  </si>
  <si>
    <t>One-Year Net 95th percentile must be a loss (positive)</t>
  </si>
  <si>
    <t>V31116</t>
  </si>
  <si>
    <t>One-Year 95th percentile must be greater than or equal to One-Year 90th percentile</t>
  </si>
  <si>
    <t>V31133</t>
  </si>
  <si>
    <t>E3</t>
  </si>
  <si>
    <t>Ultimate Net of reinsurance: 95th percentile</t>
  </si>
  <si>
    <t>Ultimate Net 95th percentile must be a loss (positive)</t>
  </si>
  <si>
    <t>V31134</t>
  </si>
  <si>
    <t>Is E3 &gt;= D3</t>
  </si>
  <si>
    <t>Ultimate 95th percentile must be greater than or equal to Ultimate 90th percentile</t>
  </si>
  <si>
    <t>D3 - E3 &lt;= £100,000</t>
  </si>
  <si>
    <t>V31105</t>
  </si>
  <si>
    <t>One-Year Net of reinsurance: 99th percentile</t>
  </si>
  <si>
    <t>One-Year Net 99th percentile must be a loss (positive)</t>
  </si>
  <si>
    <t>V31117</t>
  </si>
  <si>
    <t>One-Year 99th percentile must be greater than or equal to One-Year 95th percentile</t>
  </si>
  <si>
    <t>V31135</t>
  </si>
  <si>
    <t>F3</t>
  </si>
  <si>
    <t>Ultimate Net of reinsurance: 99th percentile</t>
  </si>
  <si>
    <t>Ultimate Net 99th percentile must be a loss (positive)</t>
  </si>
  <si>
    <t>V31136</t>
  </si>
  <si>
    <t>Is F3 &gt;= E3</t>
  </si>
  <si>
    <t>Ultimate 99th percentile must be greater than or equal to Ultimate 95th percentile</t>
  </si>
  <si>
    <t>E3 - F3 &lt;= £100,000</t>
  </si>
  <si>
    <t>V31106</t>
  </si>
  <si>
    <t>One-Year Net 99.5th percentile must be a loss (positive)</t>
  </si>
  <si>
    <t>V31118</t>
  </si>
  <si>
    <t>Is G1 &gt;= F1</t>
  </si>
  <si>
    <t>One-Year 99.5th percentile must be greater than or equal to One-Year 99th percentile</t>
  </si>
  <si>
    <t>F1 - G1 &lt;= £100,000</t>
  </si>
  <si>
    <t>V31108</t>
  </si>
  <si>
    <t>One-Year Gross of reinsurance: 99.5th percentile</t>
  </si>
  <si>
    <t>One-Year Gross 99.5th percentile must be a loss (positive)</t>
  </si>
  <si>
    <t>V31137</t>
  </si>
  <si>
    <t>Is G2 &gt;= G1</t>
  </si>
  <si>
    <t>One-Year Gross 99.5th percentile should normally be greater than or equal to One-Year Net 99.5th percentile</t>
  </si>
  <si>
    <t>G1 - G2 &lt;= £100,000</t>
  </si>
  <si>
    <t>V31110</t>
  </si>
  <si>
    <t>Ultimate Net of reinsurance: 99.5th percentile</t>
  </si>
  <si>
    <t>Ultimate Net 99.5th percentile must be a loss (positive)</t>
  </si>
  <si>
    <t>V31121</t>
  </si>
  <si>
    <t>Is G3 &gt;= G1</t>
  </si>
  <si>
    <t>Ultimate Net 99.5th percentile should normally be greater than or equal to One-Year Net 99.5th percentile</t>
  </si>
  <si>
    <t>G1 - G3 &lt;= £100,000</t>
  </si>
  <si>
    <t>V31138</t>
  </si>
  <si>
    <t>Is G3 &gt;= F3</t>
  </si>
  <si>
    <t>Ultimate 99.5th percentile must be greater than or equal to Ultimate 99th percentile</t>
  </si>
  <si>
    <t>F3 - G3 &lt;= £100,000</t>
  </si>
  <si>
    <t>V31112</t>
  </si>
  <si>
    <t>Ultimate Gross of reinsurance: 99.5th percentile</t>
  </si>
  <si>
    <t>Ultimate Gross 99.5th percentile must be a loss (positive)</t>
  </si>
  <si>
    <t>V31122</t>
  </si>
  <si>
    <t>Is G4 &gt;= G2</t>
  </si>
  <si>
    <t>Ultimate Gross 99.5th percentile should normally be greater than or equal to One-Year Gross 99.5th percentile</t>
  </si>
  <si>
    <t>G2 - G4 &lt;= £100,000</t>
  </si>
  <si>
    <t>V31139</t>
  </si>
  <si>
    <t>One-year Net of reinsurance: 99.8th percentile</t>
  </si>
  <si>
    <t>One-Year Net 99.8th percentile must be a loss (positive)</t>
  </si>
  <si>
    <t>V31140</t>
  </si>
  <si>
    <t>One-Year 99.8th percentile must be greater than or equal to One-Year 99.5th percentile</t>
  </si>
  <si>
    <t>V31141</t>
  </si>
  <si>
    <t>H3</t>
  </si>
  <si>
    <t>Ultimate Net of reinsurance: 99.8th percentile</t>
  </si>
  <si>
    <t>Ultimate Net 99.8th percentile must be a loss (positive)</t>
  </si>
  <si>
    <t>V31142</t>
  </si>
  <si>
    <t>Is H3 &gt;= G3</t>
  </si>
  <si>
    <t>Ultimate 99.8th percentile must be greater than or equal to Ultimate 99.5th percentile</t>
  </si>
  <si>
    <t>G3 - H3 &lt;= £100,000</t>
  </si>
  <si>
    <t>V31143</t>
  </si>
  <si>
    <t>Is H3 &gt;= H1</t>
  </si>
  <si>
    <t>Ultimate Net 99.8th percentile should normally be greater than or equal to One-Year Net 99.8th percentile</t>
  </si>
  <si>
    <t>H1 - H3 &lt;= £100,000</t>
  </si>
  <si>
    <t>P31101</t>
  </si>
  <si>
    <t>I
(1991 to CY)</t>
  </si>
  <si>
    <t>Net Insurance Claims brought forward</t>
  </si>
  <si>
    <t xml:space="preserve"> = form 312, table 1, column H</t>
  </si>
  <si>
    <t>Roll forward to the next YOA during each annual specification update. Validation Code does not appear in MDC.</t>
  </si>
  <si>
    <t>P31102</t>
  </si>
  <si>
    <t>I
(PY)</t>
  </si>
  <si>
    <t xml:space="preserve"> = form 312, table 2, column H</t>
  </si>
  <si>
    <t>V31144</t>
  </si>
  <si>
    <t>J (PY)</t>
  </si>
  <si>
    <t>PY Adjustments</t>
  </si>
  <si>
    <t>If form 012 indicates that there are no "Unincepted Legal Obligations" then activate this validation: Is PY Adjustments = Zero</t>
  </si>
  <si>
    <t xml:space="preserve">Should only be entered when Unincepted Legal Obligations are indicated on form LCR 012 </t>
  </si>
  <si>
    <t>Roll forward to the next YOA during each annual specification update</t>
  </si>
  <si>
    <t>V31147</t>
  </si>
  <si>
    <t>K
(1991 to PY-3)</t>
  </si>
  <si>
    <t>Do the 1991 to PY-3 years of account =  Zero</t>
  </si>
  <si>
    <t>New Business should normally be zero, as it would not be expected to be written for prior years of account</t>
  </si>
  <si>
    <t>V31146</t>
  </si>
  <si>
    <t>K
(PY, PY-1, PY-2)</t>
  </si>
  <si>
    <t>Should be zero or a positive (+) value</t>
  </si>
  <si>
    <t>New Business should normally be a deficit (positive)</t>
  </si>
  <si>
    <t>V31148</t>
  </si>
  <si>
    <t>K (PY)</t>
  </si>
  <si>
    <t>PY New Business</t>
  </si>
  <si>
    <t>If form 012 indicates that there are "Unincepted Legal Obligations" then activate this validation: Is PY New Business &lt;&gt; Zero</t>
  </si>
  <si>
    <t>Should normally be entered when Unincepted Legal Obligations are indicated on form LCR 012</t>
  </si>
  <si>
    <t>V31149</t>
  </si>
  <si>
    <t>If form 012 indicates that there are no "Unincepted Legal Obligations" then activate this validation: Is PY New Business = Zero</t>
  </si>
  <si>
    <t>V31145</t>
  </si>
  <si>
    <t>J
(PY+1)</t>
  </si>
  <si>
    <t>ULO Adjustments</t>
  </si>
  <si>
    <t>If form 012 indicates that there are no "Unincepted Legal Obligations" then activate this validation: Is PY+1 Adjustments = Zero</t>
  </si>
  <si>
    <t>P31103</t>
  </si>
  <si>
    <t>K (PY+1)</t>
  </si>
  <si>
    <t xml:space="preserve">Syndicate Number: </t>
  </si>
  <si>
    <t>312 Projected Solvency II Technical Provisions at Time Zero</t>
  </si>
  <si>
    <t>All items should be provided for all years prior to the proposed year, as at the start of the proposed year.
Forecast Technical Provisions cash flows by YOA as at prospective year end.</t>
  </si>
  <si>
    <t>Gross Insurance Losses</t>
  </si>
  <si>
    <t>Gross Future Premiums</t>
  </si>
  <si>
    <t>A + B - C - D + E + F</t>
  </si>
  <si>
    <t>Net Insurance Losses</t>
  </si>
  <si>
    <t>Net Future Premiums</t>
  </si>
  <si>
    <t>H + I - J - K + L + M + N</t>
  </si>
  <si>
    <t>O + P</t>
  </si>
  <si>
    <t>Claims</t>
  </si>
  <si>
    <t>Expenses</t>
  </si>
  <si>
    <t>Discount Benefit</t>
  </si>
  <si>
    <t>Premium</t>
  </si>
  <si>
    <t>Acquisition Cost</t>
  </si>
  <si>
    <t>Gross Best Estimate Liabilities</t>
  </si>
  <si>
    <t>Net Discounted Bad Debt Provision</t>
  </si>
  <si>
    <t>Net Best Estimate Liabilities</t>
  </si>
  <si>
    <t>Net Risk Margin</t>
  </si>
  <si>
    <t>Net Technical Provisions</t>
  </si>
  <si>
    <t>w: if &lt; H
w: if -ve</t>
  </si>
  <si>
    <t>w: if &lt; I
v: if -ve</t>
  </si>
  <si>
    <t xml:space="preserve"> w: if &gt; A + B
w: if -ve</t>
  </si>
  <si>
    <t>w: if &lt; K
w: if -ve</t>
  </si>
  <si>
    <t>w: if &lt; L
w: if -ve</t>
  </si>
  <si>
    <t>w: if &gt; D minus E
w: if -ve</t>
  </si>
  <si>
    <t>= A + B - C - D + E + F</t>
  </si>
  <si>
    <t>w: if =0 &amp; A &lt;&gt; 0
w: if -ve</t>
  </si>
  <si>
    <t>w: if =0 &amp; B &lt;&gt; 0
v: if -ve</t>
  </si>
  <si>
    <t>w: if &gt; H + I
w: if -ve</t>
  </si>
  <si>
    <t>w: if =0 &amp; D &lt;&gt; 0
w: if -ve</t>
  </si>
  <si>
    <t>w: if =0 &amp; E &lt;&gt; 0
w: if -ve</t>
  </si>
  <si>
    <t>w: if &gt; K minus L
w: if -ve</t>
  </si>
  <si>
    <t>= H + I - J - K + L + M + N</t>
  </si>
  <si>
    <t>= O + P</t>
  </si>
  <si>
    <t>2. Unincepted Legal Obligations Proposed YOA</t>
  </si>
  <si>
    <t>ULO</t>
  </si>
  <si>
    <t>w: if &lt; H
v: if &lt;&gt; 0 &amp; ULO = No
w: if = 0 &amp; ULO = Yes</t>
  </si>
  <si>
    <t>w: if &lt; I
v: if &lt;&gt; 0 &amp; ULO = No
w: if = 0 &amp; ULO = Yes
v: if -ve</t>
  </si>
  <si>
    <t>w: if &gt; A + B
v: if &lt;&gt; 0 &amp; ULO = No
w: if = 0 &amp; ULO = Yes</t>
  </si>
  <si>
    <t>w: if &lt; K
v: if &lt;&gt; 0 &amp; ULO = No
w: if = 0 &amp; ULO = Yes</t>
  </si>
  <si>
    <t>w: if &lt; L
v: if &lt;&gt; 0 &amp; ULO = No
w: if = 0 &amp; ULO = Yes</t>
  </si>
  <si>
    <t>w: if &gt; D minus E
v: if &lt;&gt; 0 &amp; ULO = No
w: if = 0 &amp; ULO = Yes</t>
  </si>
  <si>
    <t>w: if =0 &amp; A &lt;&gt; 0
v: if &lt;&gt; 0 &amp; ULO = No
w: if = 0 &amp; ULO = Yes</t>
  </si>
  <si>
    <t>w: if =0 &amp; B &lt;&gt; 0
v: if &lt;&gt; 0 &amp; ULO = No
w: if = 0 &amp; ULO = Yes
v: if -ve</t>
  </si>
  <si>
    <t>w: if &gt; H + I
v: if &lt;&gt; 0 &amp; ULO = No
w: if = 0 &amp; ULO = Yes</t>
  </si>
  <si>
    <t>w: if =0 &amp; D &lt;&gt; 0
v: if &lt;&gt; 0 &amp; ULO = No
w: if = 0 &amp; ULO = Yes</t>
  </si>
  <si>
    <t>w: if =0 &amp; E &lt;&gt; 0
v: if &lt;&gt; 0 &amp; ULO = No
w: if = 0 &amp; ULO = Yes</t>
  </si>
  <si>
    <t>w: if &gt; K minus L
v: if &lt;&gt; 0 &amp; ULO = No
w: if = 0 &amp; ULO = Yes</t>
  </si>
  <si>
    <t>v: if &lt;&gt; 0 &amp; ULO = No
w: if = 0 &amp; ULO = Yes</t>
  </si>
  <si>
    <t>= SUM(A1) + A2</t>
  </si>
  <si>
    <t>= SUM(B1) + B2</t>
  </si>
  <si>
    <t>= SUM(C1) + C2</t>
  </si>
  <si>
    <t>= SUM(D1) + D2</t>
  </si>
  <si>
    <t>= SUM(E1) + E2</t>
  </si>
  <si>
    <t>= SUM(F1) + F2</t>
  </si>
  <si>
    <t>= SUM(G1) + G2</t>
  </si>
  <si>
    <t>= SUM(H1) + H2
v: if -ve or 0</t>
  </si>
  <si>
    <t>= SUM(I1) + I2</t>
  </si>
  <si>
    <t>= SUM(L1) + L2</t>
  </si>
  <si>
    <t>= SUM(M1) + M2</t>
  </si>
  <si>
    <t>= SUM(N1) + N2</t>
  </si>
  <si>
    <t>= SUM(O1) + O2</t>
  </si>
  <si>
    <t>= SUM(P1) + P2</t>
  </si>
  <si>
    <t>= SUM(Q1) + Q2</t>
  </si>
  <si>
    <t>LCR 312 VALIDATIONS &amp; WARNINGS</t>
  </si>
  <si>
    <t>V31216</t>
  </si>
  <si>
    <t>A (table 1)</t>
  </si>
  <si>
    <t>Gross Insurance Losses: Claims (Open and Prior Years of Account)</t>
  </si>
  <si>
    <t>Is A &gt;= H</t>
  </si>
  <si>
    <r>
      <t xml:space="preserve">Gross Insurance Losses: Claims should normally be greater than or equal to Net Insurance Losses: Claims for </t>
    </r>
    <r>
      <rPr>
        <sz val="8"/>
        <color indexed="12"/>
        <rFont val="Arial"/>
        <family val="2"/>
      </rPr>
      <t>&lt;Year/Unincepted-current or Proposed year&gt;</t>
    </r>
  </si>
  <si>
    <t>H - A &lt;= £100,000</t>
  </si>
  <si>
    <t>V31241</t>
  </si>
  <si>
    <t>Gross Insurance Losses: Claims</t>
  </si>
  <si>
    <t>Column A should be zero or a positive (+) value</t>
  </si>
  <si>
    <t>Data in column A should normally be zero or more</t>
  </si>
  <si>
    <t>V31217</t>
  </si>
  <si>
    <t>B (table 1)</t>
  </si>
  <si>
    <t>Gross Insurance Losses: Expenses (Open and Prior Years of Account)</t>
  </si>
  <si>
    <t>Is B &gt;= I</t>
  </si>
  <si>
    <r>
      <t xml:space="preserve">Gross Insurance Losses: Expenses should normally be greater than or equal to Net Insurance Losses: Expenses for </t>
    </r>
    <r>
      <rPr>
        <sz val="8"/>
        <color indexed="12"/>
        <rFont val="Arial"/>
        <family val="2"/>
      </rPr>
      <t>&lt;Year/Unincepted-current or Proposed year&gt;</t>
    </r>
  </si>
  <si>
    <t>I - B &lt;= £100,000</t>
  </si>
  <si>
    <t>V31242</t>
  </si>
  <si>
    <t>Gross Insurance Losses: Expenses</t>
  </si>
  <si>
    <t>Column B must be zero or a positive (+) value</t>
  </si>
  <si>
    <t>Data in column B must be zero or more</t>
  </si>
  <si>
    <t>V31206</t>
  </si>
  <si>
    <t>C (table 1)</t>
  </si>
  <si>
    <t>Gross Insurance Losses: Discount Benefit (Open and Prior Years of Account)</t>
  </si>
  <si>
    <t>Is C &lt;= (A + B)</t>
  </si>
  <si>
    <r>
      <t xml:space="preserve">Gross Insurance Losses: Discount Benefit should normally be less than or equal to (Gross Insurance Losses: Claims plus(+) Gross Insurance Losses: Expenses) for </t>
    </r>
    <r>
      <rPr>
        <sz val="8"/>
        <color indexed="12"/>
        <rFont val="Arial"/>
        <family val="2"/>
      </rPr>
      <t>&lt;Year/Unincepted-current or Proposed year&gt;</t>
    </r>
  </si>
  <si>
    <t>C - (A + B) &lt;= £100,000</t>
  </si>
  <si>
    <t>V31243</t>
  </si>
  <si>
    <t>Gross Insurance Losses: Discount Benefit</t>
  </si>
  <si>
    <t>Column C should be zero or a positive (+) value</t>
  </si>
  <si>
    <t>Data in column C should normally be zero or more</t>
  </si>
  <si>
    <t>V31218</t>
  </si>
  <si>
    <t>D (table 1)</t>
  </si>
  <si>
    <t>Gross Future Premiums: Premium (Open and Prior Years of Account)</t>
  </si>
  <si>
    <t>Is D &gt;= K</t>
  </si>
  <si>
    <r>
      <t xml:space="preserve">Gross Future Premiums: Premium should normally be greater than or equal to Net Future Premium: Premium for </t>
    </r>
    <r>
      <rPr>
        <sz val="8"/>
        <color indexed="12"/>
        <rFont val="Arial"/>
        <family val="2"/>
      </rPr>
      <t>&lt;Year/Unincepted-current or Proposed year&gt;</t>
    </r>
  </si>
  <si>
    <t>K - D &lt;= £100,000</t>
  </si>
  <si>
    <t>V31234</t>
  </si>
  <si>
    <t>Gross Future Premiums: Premium</t>
  </si>
  <si>
    <t>Column D should be zero or a positive (+) value</t>
  </si>
  <si>
    <t>Data in column D should normally be zero or more</t>
  </si>
  <si>
    <t>V31219</t>
  </si>
  <si>
    <t>E (table 1)</t>
  </si>
  <si>
    <t>Gross Future Premiums: Acquisition Cost (Open and Prior Years of Account)</t>
  </si>
  <si>
    <t>Is E &gt;= L</t>
  </si>
  <si>
    <r>
      <t xml:space="preserve">Gross Future Premium: Acquisition Costs should normally be greater than or equal to Net Future Premium: Acquisition Costs for </t>
    </r>
    <r>
      <rPr>
        <sz val="8"/>
        <color indexed="12"/>
        <rFont val="Arial"/>
        <family val="2"/>
      </rPr>
      <t>&lt;Year/Unincepted-current or Proposed year&gt;</t>
    </r>
  </si>
  <si>
    <t>L - E &lt;= £100,000</t>
  </si>
  <si>
    <t>V31235</t>
  </si>
  <si>
    <t>Gross Future Premiums: Acquisition Cost</t>
  </si>
  <si>
    <t>Column E should be zero or a positive (+) value</t>
  </si>
  <si>
    <t>Data in column E should normally be zero or more</t>
  </si>
  <si>
    <t>V31208</t>
  </si>
  <si>
    <t>F (table 1)</t>
  </si>
  <si>
    <t>Gross Future Premiums: Discount Benefit (Open and Prior Years of Account)</t>
  </si>
  <si>
    <t>Is F &lt;= (D - E)</t>
  </si>
  <si>
    <r>
      <t xml:space="preserve">Gross Future Premiums: Discount Benefit should normally be less than or equal to (Gross Future Premiums: Premium minus(-) Gross Future Premiums: Acquisition Cost) for </t>
    </r>
    <r>
      <rPr>
        <sz val="8"/>
        <color indexed="12"/>
        <rFont val="Arial"/>
        <family val="2"/>
      </rPr>
      <t>&lt;Year/Unincepted-current or Proposed year&gt;</t>
    </r>
  </si>
  <si>
    <t>F - (D - E) &lt;= £100,000</t>
  </si>
  <si>
    <t>V31236</t>
  </si>
  <si>
    <t>Gross Future Premiums: Discount Benefit</t>
  </si>
  <si>
    <t>Column F should be zero or a positive (+) value</t>
  </si>
  <si>
    <t>Data in column F should normally be zero or more</t>
  </si>
  <si>
    <t>V31201</t>
  </si>
  <si>
    <t>H (table 1)</t>
  </si>
  <si>
    <t>Net Insurance Losses: Claims (Open and Prior Years of Account)</t>
  </si>
  <si>
    <t>Is H &lt;&gt; 0 if A &lt;&gt; 0</t>
  </si>
  <si>
    <r>
      <t xml:space="preserve">Net Insurance Losses: Claims value is required if Gross Insurance Losses: Claims is entered for </t>
    </r>
    <r>
      <rPr>
        <sz val="8"/>
        <color indexed="12"/>
        <rFont val="Arial"/>
        <family val="2"/>
      </rPr>
      <t>&lt;Year/Unincepted-current or Proposed year&gt;.</t>
    </r>
  </si>
  <si>
    <t>V31244</t>
  </si>
  <si>
    <t>Net Insurance Losses: Claims</t>
  </si>
  <si>
    <t>Column H should be zero or a positive (+) value</t>
  </si>
  <si>
    <t>Data in column H should normally be zero or more</t>
  </si>
  <si>
    <t>V31203</t>
  </si>
  <si>
    <t>I (table 1)</t>
  </si>
  <si>
    <t>Net Insurance Losses: Expenses (Open and Prior Years of Account)</t>
  </si>
  <si>
    <t>Is I &lt;&gt; 0 if B &lt;&gt; 0</t>
  </si>
  <si>
    <r>
      <t xml:space="preserve">Net Insurance Losses: Expenses value is required if Gross Insurance Losses: Expenses is entered for </t>
    </r>
    <r>
      <rPr>
        <sz val="8"/>
        <color indexed="12"/>
        <rFont val="Arial"/>
        <family val="2"/>
      </rPr>
      <t>&lt;Year/Unincepted-current or Proposed year&gt;</t>
    </r>
  </si>
  <si>
    <t>V31245</t>
  </si>
  <si>
    <t>Net Insurance Losses: Expenses</t>
  </si>
  <si>
    <t>Column I must be zero or a positive (+) value</t>
  </si>
  <si>
    <t>Data in column I must be zero or more</t>
  </si>
  <si>
    <t>V31210</t>
  </si>
  <si>
    <t>J (table 1)</t>
  </si>
  <si>
    <t>Net Insurance Losses: Discount Benefit (Open and Prior Years of Account)</t>
  </si>
  <si>
    <t>Is J &lt;= (H + I)</t>
  </si>
  <si>
    <r>
      <t xml:space="preserve">Net Insurance Losses: Discount Benefit should normally be less than or equal to (Net Insurance Losses: Claims plus(+) Net Insurance Losses: Expenses) for </t>
    </r>
    <r>
      <rPr>
        <sz val="8"/>
        <color indexed="12"/>
        <rFont val="Arial"/>
        <family val="2"/>
      </rPr>
      <t>&lt;Year/Unincepted-current or Proposed year&gt;</t>
    </r>
  </si>
  <si>
    <t>J - (H + I) &lt;= £100,000</t>
  </si>
  <si>
    <t>V31246</t>
  </si>
  <si>
    <t>Net Insurance Losses: Discount Benefit</t>
  </si>
  <si>
    <t>Column J should be zero or a positive (+) value</t>
  </si>
  <si>
    <t>Data in column J should normally be zero or more</t>
  </si>
  <si>
    <t>V31204</t>
  </si>
  <si>
    <t>K (table 1)</t>
  </si>
  <si>
    <t>Net Future Premiums: Premium (Open and Prior Years of Account)</t>
  </si>
  <si>
    <t>Is K &lt;&gt; 0 if D &lt;&gt; 0</t>
  </si>
  <si>
    <r>
      <t xml:space="preserve">Net Future Premiums: Premium value is required if Gross Future Premiums: Premium is entered for </t>
    </r>
    <r>
      <rPr>
        <sz val="8"/>
        <color indexed="12"/>
        <rFont val="Arial"/>
        <family val="2"/>
      </rPr>
      <t>&lt;Year/Unincepted-current or Proposed year&gt;</t>
    </r>
  </si>
  <si>
    <t>V31237</t>
  </si>
  <si>
    <t>Net Future Premiums: Premium</t>
  </si>
  <si>
    <t>Column K should be zero or a positive (+) value</t>
  </si>
  <si>
    <t>Data in column K should normally be zero or more</t>
  </si>
  <si>
    <t>V31205</t>
  </si>
  <si>
    <t>L (table 1)</t>
  </si>
  <si>
    <t>Net Future Premiums: Acquisition Cost (Open and Prior Years of Account)</t>
  </si>
  <si>
    <t>Is L &lt;&gt; 0 if E &lt;&gt; 0</t>
  </si>
  <si>
    <r>
      <t xml:space="preserve">Net Future Premiums: Acquisition Cost value is required if Gross Future Premiums: Acquisition Cost is entered for </t>
    </r>
    <r>
      <rPr>
        <sz val="8"/>
        <color indexed="12"/>
        <rFont val="Arial"/>
        <family val="2"/>
      </rPr>
      <t>&lt;Year/Unincepted-current or Proposed year&gt;</t>
    </r>
  </si>
  <si>
    <t>V31238</t>
  </si>
  <si>
    <t>Net Future Premiums: Acquisition Cost</t>
  </si>
  <si>
    <t>Column L should be zero or a positive (+) value</t>
  </si>
  <si>
    <t>Data in column L should normally be zero or more</t>
  </si>
  <si>
    <t>V31212</t>
  </si>
  <si>
    <t>M (table 1)</t>
  </si>
  <si>
    <t>Net Future Premiums: Discount Benefit (Open and Prior Years of Account)</t>
  </si>
  <si>
    <t>Is M &lt;= (K - L)</t>
  </si>
  <si>
    <r>
      <t xml:space="preserve">Net Future Premiums: Discount Benefit should normally be less than or equal to (Net Future Premiums: Premium minus(-) Net Future Premiums: Acquisition Cost) for </t>
    </r>
    <r>
      <rPr>
        <sz val="8"/>
        <color indexed="12"/>
        <rFont val="Arial"/>
        <family val="2"/>
      </rPr>
      <t>&lt;Year/Unincepted-current or Proposed year&gt;</t>
    </r>
  </si>
  <si>
    <t>M - (K - L) &lt;= £100,000</t>
  </si>
  <si>
    <t>V31239</t>
  </si>
  <si>
    <t>Net Future Premiums: Discount Benefit</t>
  </si>
  <si>
    <t>Column M should be zero or a positive (+) value</t>
  </si>
  <si>
    <t>Data in column M should normally be zero or more</t>
  </si>
  <si>
    <t>V31240</t>
  </si>
  <si>
    <t>N (table 1)</t>
  </si>
  <si>
    <t>Column N should be zero or a positive (+) value</t>
  </si>
  <si>
    <t>Data in column N should normally be zero or more</t>
  </si>
  <si>
    <t>V31220</t>
  </si>
  <si>
    <t>Line 2 (ULO) A, B, C, D, E, F, H, I, J, K, L, M, N, P</t>
  </si>
  <si>
    <t>If form 012 indicates that there are "Unincited Legal Obligations" then activate this validation: A, B, C, D, E, F, H, I, J, K, L, M, N, P should be greater than zero</t>
  </si>
  <si>
    <t>V31221</t>
  </si>
  <si>
    <t>If form 012 indicates that there are no "Unincited Legal Obligations" then activate this validation: A, B, C, D, E, F, H, I, J, K, L, M, N, P must be zero</t>
  </si>
  <si>
    <t>Should only be entered when Unincepted Legal Obligations are indicated on form LCR 012</t>
  </si>
  <si>
    <t>V31230</t>
  </si>
  <si>
    <t>A (table 2)</t>
  </si>
  <si>
    <t>Gross Insurance Losses: Claims (Unincepted Legal Obligations)</t>
  </si>
  <si>
    <t>V31247</t>
  </si>
  <si>
    <t>B (table 2)</t>
  </si>
  <si>
    <t>Gross Insurance Losses: Expenses (Unincepted Legal Obligations)</t>
  </si>
  <si>
    <t>V31231</t>
  </si>
  <si>
    <r>
      <t xml:space="preserve">Gross Insurance Losses: Expenses should normally be greater than or equal to Net Insurance Losses: Claims for </t>
    </r>
    <r>
      <rPr>
        <sz val="8"/>
        <color indexed="12"/>
        <rFont val="Arial"/>
        <family val="2"/>
      </rPr>
      <t>&lt;Year/Unincepted-current or Proposed year&gt;</t>
    </r>
  </si>
  <si>
    <t>V31226</t>
  </si>
  <si>
    <t>C (table 2)</t>
  </si>
  <si>
    <t>Gross Insurance Losses: Discount Benefit (Unincepted Legal Obligations)</t>
  </si>
  <si>
    <t>V31232</t>
  </si>
  <si>
    <t>D (table 2)</t>
  </si>
  <si>
    <t>Gross Future Premiums: Premium (Unincepted Legal Obligations)</t>
  </si>
  <si>
    <t>V31233</t>
  </si>
  <si>
    <t>E (table 2)</t>
  </si>
  <si>
    <t>Gross Future Premiums: Acquisition Cost (Unincepted Legal Obligations)</t>
  </si>
  <si>
    <t>V31227</t>
  </si>
  <si>
    <t>F (table 2)</t>
  </si>
  <si>
    <t>Gross Future Premiums: Discount Benefit (Unincepted Legal Obligations)</t>
  </si>
  <si>
    <t>V31222</t>
  </si>
  <si>
    <t>H (table 2)</t>
  </si>
  <si>
    <t>Net Insurance Losses: Claims (Unincepted Legal Obligations)</t>
  </si>
  <si>
    <t>V31248</t>
  </si>
  <si>
    <t>I (table 2)</t>
  </si>
  <si>
    <t>Net Insurance Losses: Expenses (Unincepted Legal Obligations)</t>
  </si>
  <si>
    <t>V31223</t>
  </si>
  <si>
    <t>V31228</t>
  </si>
  <si>
    <t>J (table 2)</t>
  </si>
  <si>
    <t>Net Insurance Losses: Discount Benefit (Unincepted Legal Obligations)</t>
  </si>
  <si>
    <t>V31224</t>
  </si>
  <si>
    <t>K (table 2)</t>
  </si>
  <si>
    <t>Net Future Premiums: Premium (Unincepted Legal Obligations)</t>
  </si>
  <si>
    <t>V31225</t>
  </si>
  <si>
    <t>L (table 2)</t>
  </si>
  <si>
    <t>Net Future Premiums: Acquisition Cost (Unincepted Legal Obligations)</t>
  </si>
  <si>
    <t>V31229</t>
  </si>
  <si>
    <t>M (table 2)</t>
  </si>
  <si>
    <t>Net Future Premiums: Discount Benefit (Unincepted Legal Obligations)</t>
  </si>
  <si>
    <t>V31249</t>
  </si>
  <si>
    <t>H (Total)</t>
  </si>
  <si>
    <t>Net Insurance Losses: Claims positive value is required.</t>
  </si>
  <si>
    <t>313 Financial Information</t>
  </si>
  <si>
    <t>1. Syndicate Business Forecast (should match the linked SBF)</t>
  </si>
  <si>
    <t>Gross</t>
  </si>
  <si>
    <t>Acquisition Costs</t>
  </si>
  <si>
    <t>RI Share</t>
  </si>
  <si>
    <t>Net</t>
  </si>
  <si>
    <t>Proposed YOA planned premium</t>
  </si>
  <si>
    <t>w: if -ve
w: if &gt; 0 &amp; Run-Off</t>
  </si>
  <si>
    <t>= A1 - B1 - C1</t>
  </si>
  <si>
    <r>
      <rPr>
        <b/>
        <u/>
        <sz val="10"/>
        <color theme="7"/>
        <rFont val="Calibri"/>
        <family val="2"/>
        <scheme val="minor"/>
      </rPr>
      <t>Premium Note:</t>
    </r>
    <r>
      <rPr>
        <b/>
        <sz val="10"/>
        <color theme="7"/>
        <rFont val="Calibri"/>
        <family val="2"/>
        <scheme val="minor"/>
      </rPr>
      <t xml:space="preserve"> </t>
    </r>
    <r>
      <rPr>
        <sz val="10"/>
        <color theme="7"/>
        <rFont val="Calibri"/>
        <family val="2"/>
        <scheme val="minor"/>
      </rPr>
      <t>This premium data should be net of any SPA so we can treat the syndicates as individual entities for capital reviews.</t>
    </r>
  </si>
  <si>
    <t>Current YOA planned premium</t>
  </si>
  <si>
    <t>= A2 - B2 - C2</t>
  </si>
  <si>
    <t>2. Return Information</t>
  </si>
  <si>
    <t>Average claims tail used for discounting (no. of years)</t>
  </si>
  <si>
    <t>= 012 USD rate</t>
  </si>
  <si>
    <t>3. Insurance Risk Including Catastrophe Claims</t>
  </si>
  <si>
    <t>One Year</t>
  </si>
  <si>
    <t>Net Mean</t>
  </si>
  <si>
    <t>Net 99.5th</t>
  </si>
  <si>
    <t>Post diversified claims 99.5th</t>
  </si>
  <si>
    <t>G(i)</t>
  </si>
  <si>
    <t>I(i)</t>
  </si>
  <si>
    <t>total: Catastrophe Claims</t>
  </si>
  <si>
    <t>= F1a + F1b</t>
  </si>
  <si>
    <t>v: if &gt; G1a + G1b
w: if = G1a + G1b</t>
  </si>
  <si>
    <t>= G(i)1a + G(i)1b</t>
  </si>
  <si>
    <t>= H1a + H1b</t>
  </si>
  <si>
    <t>v: if &gt; I1a + I1b
w: if = I1a + I1b</t>
  </si>
  <si>
    <t>= I(i)1a + I(i)1b</t>
  </si>
  <si>
    <t>1a</t>
  </si>
  <si>
    <t>split: Non-Natural Catastrophe Claims</t>
  </si>
  <si>
    <t>1b</t>
  </si>
  <si>
    <t>split: Natural Catastrophe Claims</t>
  </si>
  <si>
    <t>= F2 + F3</t>
  </si>
  <si>
    <t>v: if &gt; G2 + G3
w: if = G2 + G3</t>
  </si>
  <si>
    <t>= G(i)2 + G(i)3</t>
  </si>
  <si>
    <t>= H2 + H3</t>
  </si>
  <si>
    <t>v: if &gt; I2 + I3
w: if = I2 + I3</t>
  </si>
  <si>
    <t>= I(i)2 + I(i)3</t>
  </si>
  <si>
    <r>
      <t xml:space="preserve">      split: Catastrophe Losses - LCM</t>
    </r>
    <r>
      <rPr>
        <i/>
        <sz val="10"/>
        <color rgb="FFFF0000"/>
        <rFont val="Segoe UI"/>
        <family val="2"/>
      </rPr>
      <t>5</t>
    </r>
    <r>
      <rPr>
        <i/>
        <sz val="10"/>
        <color theme="1"/>
        <rFont val="Segoe UI"/>
        <family val="2"/>
      </rPr>
      <t xml:space="preserve"> Region-Perils &amp; Classes Only</t>
    </r>
  </si>
  <si>
    <r>
      <t xml:space="preserve">      split: Catastrophe Losses - All Non-LCM</t>
    </r>
    <r>
      <rPr>
        <i/>
        <sz val="10"/>
        <color rgb="FFFF0000"/>
        <rFont val="Segoe UI"/>
        <family val="2"/>
      </rPr>
      <t>5</t>
    </r>
  </si>
  <si>
    <t>Premium Risk Claims - Excluding Natural Catastrophe Claims</t>
  </si>
  <si>
    <t>w: if -ve
= F1a + F4a</t>
  </si>
  <si>
    <t>4a</t>
  </si>
  <si>
    <t>Premium Risk Claims - Excluding All Catastrophe</t>
  </si>
  <si>
    <t>Reserving Risk Claims</t>
  </si>
  <si>
    <t>TOTAL</t>
  </si>
  <si>
    <t>= F1b + F4 + F5</t>
  </si>
  <si>
    <t>= G1b + G4 + G5</t>
  </si>
  <si>
    <t>= G(i)1b + G(i)4 + G(i)5
v: if &lt;&gt; G8</t>
  </si>
  <si>
    <t>= H1b + H4 + H5</t>
  </si>
  <si>
    <t>= I1b + I4 + I5</t>
  </si>
  <si>
    <t>= I(i)1b + I(i)4 + I(i)5
v: if &lt;&gt; I8</t>
  </si>
  <si>
    <t>Diversified Credit - Between Risk Categories</t>
  </si>
  <si>
    <t>= F6 + F7
v: if PIM = No &amp; &lt;&gt; 311 A1</t>
  </si>
  <si>
    <t>= G6 + G7
v: if &lt;&gt; 311 G1</t>
  </si>
  <si>
    <t>= H6 + H7
v: if &lt;&gt; 311 A3</t>
  </si>
  <si>
    <t>= I6 + I7
v: if &lt;&gt; 311 G3</t>
  </si>
  <si>
    <t>All Syndicates</t>
  </si>
  <si>
    <t>Is there a material difference in the treatment of reinsurance in your net data input to the Lloyd's Catastrophe Model (LCM) compared to your internal model (SCR)?</t>
  </si>
  <si>
    <t>LCR 313 VALIDATIONS &amp; WARNINGS</t>
  </si>
  <si>
    <t>V31313</t>
  </si>
  <si>
    <t>One-Year Catastrophe Losses – LCM5 Region-Perils &amp; Classes Only: Net Mean</t>
  </si>
  <si>
    <t>One-Year Catastrophe Losses – LCM5 Region-Perils &amp; Classes Only: Net Mean should normally be zero or more</t>
  </si>
  <si>
    <t>Wording change for 2027.</t>
  </si>
  <si>
    <t>V31314</t>
  </si>
  <si>
    <t>One-Year Catastrophe Losses - All Non-LCM5: Net Mean</t>
  </si>
  <si>
    <t>One-Year Catastrophe Losses - All Non-LCM5: Net Mean should normally be zero or more</t>
  </si>
  <si>
    <t>V31318</t>
  </si>
  <si>
    <t>F8</t>
  </si>
  <si>
    <t>One-Year Diversified Total: Net Mean</t>
  </si>
  <si>
    <t>If form 012 indicates PIM status is No, then activate this warning: Is F8 = Form 311 A1</t>
  </si>
  <si>
    <t>One-Year Diversified Total: Net Mean must be equal to Form 311 One-Year Net of reinsurance: Mean, for syndicates not on the Partial Internal Model.</t>
  </si>
  <si>
    <t>ABS(F8 - [Form 311 A1]) &lt;= £100,000</t>
  </si>
  <si>
    <t>V31319</t>
  </si>
  <si>
    <t>G1b</t>
  </si>
  <si>
    <t>One-Year Natural Catastrophe Claims total: Net 99.5th</t>
  </si>
  <si>
    <t>Is G1b &lt; (G2 + G3)</t>
  </si>
  <si>
    <t>One-Year Natural Catastrophe Claims total: Net 99.5th should normally be less than One-Year Catastrophe Losses – LCM5 Region-Perils &amp; Classes Only: Net 99.5th plus(+) One-Year Catastrophe Losses - All Non-LCM5: Net 99.5th</t>
  </si>
  <si>
    <t>G1b - (G2 + G3) &lt;= £100,000</t>
  </si>
  <si>
    <t>turn off when run-off is selected on form 012
Wording change for 2027.</t>
  </si>
  <si>
    <t>V31320</t>
  </si>
  <si>
    <t>Is G1b &lt;= (G2 + G3)</t>
  </si>
  <si>
    <t>One-Year Natural Catastrophe Claims total: Net 99.5th must be less than or equal to One-Year Catastrophe Losses – LCM5 Region-Perils &amp; Classes Only: Net 99.5th plus(+) One-Year Catastrophe Losses - All Non-LCM5: Net 99.5th</t>
  </si>
  <si>
    <t>V31321</t>
  </si>
  <si>
    <t>One-Year Catastrophe Losses – LCM5 Region-Perils &amp; Classes Only: Net 99.5th</t>
  </si>
  <si>
    <t>One-Year Catastrophe Losses – LCM5 Region-Perils &amp; Classes Only: Net 99.5th should normally be zero or more</t>
  </si>
  <si>
    <t>V31322</t>
  </si>
  <si>
    <t>One-Year Catastrophe Losses - All Non-LCM5: Net 99.5th</t>
  </si>
  <si>
    <t>One-Year Catastrophe Losses - All Non-LCM5: Net 99.5th should normally be zero or more</t>
  </si>
  <si>
    <t>V31327</t>
  </si>
  <si>
    <t>Ultimate Catastrophe Losses – LCM5 Region-Perils &amp; Classes Only: Net Mean</t>
  </si>
  <si>
    <t>Ultimate Catastrophe Losses – LCM5 Region-Perils &amp; Classes Only: Net Mean should normally be zero or more</t>
  </si>
  <si>
    <t>V31328</t>
  </si>
  <si>
    <t>Ultimate Catastrophe Losses - All Non-LCM5: Net Mean</t>
  </si>
  <si>
    <t>Ultimate Catastrophe Losses - All Non-LCM5: Net Mean should normally be zero or more</t>
  </si>
  <si>
    <t>V31333</t>
  </si>
  <si>
    <t>I1b</t>
  </si>
  <si>
    <t>Ultimate Natural Catastrophe Claims total: Net 99.5th</t>
  </si>
  <si>
    <t>Is I1 &lt; (I2 + I3)</t>
  </si>
  <si>
    <t>Ultimate Natural Catastrophe Claims total: Net 99.5th should normally be less than Ultimate Catastrophe Losses - LCM5 Only: Net 99.5th plus(+) Ultimate Catastrophe Losses - All Non-LCM5: Net 99.5th</t>
  </si>
  <si>
    <t>I1b - (I2 + I3) &lt;= £100,000</t>
  </si>
  <si>
    <t>V31334</t>
  </si>
  <si>
    <t>Is I1 &lt;= (I2 + I3)</t>
  </si>
  <si>
    <t>Ultimate Natural Catastrophe Claims total: Net 99.5th must be less than or equal to Ultimate Catastrophe Losses – LCM5 Region-Perils &amp; Classes Only: Net 99.5th plus(+) Ultimate Catastrophe Losses - All Non-LCM5: Net 99.5th</t>
  </si>
  <si>
    <t>V31335</t>
  </si>
  <si>
    <t>Ultimate Catastrophe Losses – LCM5 Region-Perils &amp; Classes Only: Net 99.5th</t>
  </si>
  <si>
    <t>Ultimate Catastrophe Losses – LCM5 Region-Perils &amp; Classes Only: Net 99.5th should normally be zero or more</t>
  </si>
  <si>
    <t>V31336</t>
  </si>
  <si>
    <t>Ultimate Catastrophe Losses - All Non-LCM5: Net 99.5th</t>
  </si>
  <si>
    <t>Ultimate Catastrophe Losses - All Non-LCM5: Net 99.5th should normally be zero or more</t>
  </si>
  <si>
    <t>V31363</t>
  </si>
  <si>
    <t>I(i)2</t>
  </si>
  <si>
    <t>Ultimate Catastrophe Claims – LCM5 Region-Perils &amp; Classes Only: Post Diversified Claims</t>
  </si>
  <si>
    <t>Ultimate Catastrophe Claims – LCM5 Region-Perils &amp; Classes Only: Post Diversified Claims should normally be zero or more</t>
  </si>
  <si>
    <t>V31364</t>
  </si>
  <si>
    <t>I(i)3</t>
  </si>
  <si>
    <t>Ultimate Catastrophe Claims - All Non-LCM5: Post Diversified Claims</t>
  </si>
  <si>
    <t>Ultimate Catastrophe Claims - All Non-LCM5: Post Diversified Claims should normally be zero or more</t>
  </si>
  <si>
    <t>V31304</t>
  </si>
  <si>
    <t>Proposed YOA Planned Premium: Gross</t>
  </si>
  <si>
    <t>Proposed YOA Planned Premium: Gross should normally be zero or more</t>
  </si>
  <si>
    <t>V31305</t>
  </si>
  <si>
    <t>If form 012 'Run-Off and specialist RITC syndicate' checkbox is ticked then activate this validation: Is A1 = zero</t>
  </si>
  <si>
    <t>Proposed YOA Planned Premium: Gross should normally be zero for Run-Off syndicates</t>
  </si>
  <si>
    <t>V31306</t>
  </si>
  <si>
    <t>Current YOA Planned Premium: Gross</t>
  </si>
  <si>
    <t>Current YOA Planned Premium: Gross should normally be zero or more</t>
  </si>
  <si>
    <t>V31307</t>
  </si>
  <si>
    <t>Proposed YOA Planned Premium: Acquisition Costs</t>
  </si>
  <si>
    <t>Proposed YOA Planned Premium: Acquisition Costs should normally be zero or more</t>
  </si>
  <si>
    <t>V31308</t>
  </si>
  <si>
    <t>If form 012 'Run-Off and specialist RITC syndicate' checkbox is ticked then activate this validation: Is B1 = zero</t>
  </si>
  <si>
    <t>Proposed YOA Planned Premium: Acquisition Costs should normally be zero for Run-Off syndicates</t>
  </si>
  <si>
    <t>V31309</t>
  </si>
  <si>
    <t>Current YOA Planned Premium: Acquisition Costs</t>
  </si>
  <si>
    <t>Current YOA Planned Premium: Acquisition Costs should normally be zero or more</t>
  </si>
  <si>
    <t>V31310</t>
  </si>
  <si>
    <t>Proposed YOA Planned Premium: RI Share</t>
  </si>
  <si>
    <t>Proposed YOA Planned Premium: RI Share should normally be zero or more</t>
  </si>
  <si>
    <t>V31311</t>
  </si>
  <si>
    <t>If form 012 'Run-Off and specialist RITC syndicate' checkbox is ticked then activate this validation: Is C1 = zero</t>
  </si>
  <si>
    <t>Proposed YOA Planned Premium: RI Share should normally be zero for Run-Off syndicates</t>
  </si>
  <si>
    <t>V31312</t>
  </si>
  <si>
    <t>Current YOA Planned Premium: RI Share</t>
  </si>
  <si>
    <t>Current YOA Planned Premium: RI Share should normally be zero or more</t>
  </si>
  <si>
    <t>P31301</t>
  </si>
  <si>
    <t>Assumed USD exchange rate</t>
  </si>
  <si>
    <t xml:space="preserve"> = form 012 USD rate</t>
  </si>
  <si>
    <t>V31343</t>
  </si>
  <si>
    <t>F1a</t>
  </si>
  <si>
    <t>One-Year Non-Natural Catastrophe Claims: Net Mean</t>
  </si>
  <si>
    <t>One-Year Non-Natural Catastrophe Claims: Net Mean should normally be zero or more</t>
  </si>
  <si>
    <t>V31315</t>
  </si>
  <si>
    <t>F4</t>
  </si>
  <si>
    <t>One-Year Premium Risk Claims - Excluding Catastrophe: Net Mean</t>
  </si>
  <si>
    <t>One-Year Premium Risk Claims - Excluding Catastrophe: Net Mean should normally be zero or more</t>
  </si>
  <si>
    <t>V31344</t>
  </si>
  <si>
    <t>F4a</t>
  </si>
  <si>
    <t>One-Year Premium Risk Claims - Excluding All Catastrophe: Net Mean</t>
  </si>
  <si>
    <t>One-Year Premium Risk Claims - Excluding All  Catastrophe: Net Mean should normally be zero or more</t>
  </si>
  <si>
    <t>V31316</t>
  </si>
  <si>
    <t>F5</t>
  </si>
  <si>
    <t>One-Year Reserving Risk Claims: Net Mean</t>
  </si>
  <si>
    <t>One-Year Reserving Risk Claims: Net Mean should normally be zero or more</t>
  </si>
  <si>
    <t>V31317</t>
  </si>
  <si>
    <t>F7</t>
  </si>
  <si>
    <t>One-Year Diversification Credit - Between Risk Categories: Net Mean</t>
  </si>
  <si>
    <t>Is F7 = 0</t>
  </si>
  <si>
    <t>One-Year Diversification Credit - Between Risk Categories: Net Mean  should normally be zero</t>
  </si>
  <si>
    <t>V31345</t>
  </si>
  <si>
    <t>One-Year All Catastrophe Claims total: Net 99.5th</t>
  </si>
  <si>
    <t>Is G1 &lt; (G1a + G1b)</t>
  </si>
  <si>
    <t>One-Year All Catastrophe Claims total: Net 99.5th should normally be less than One-Year Non-Natural Catastrophe Claims: Net 99.5th plus(+) One-Year Natural Catastrophe Claims: Net 99.5th</t>
  </si>
  <si>
    <t>G1 - (G1a + G1b) &lt;= £100,000</t>
  </si>
  <si>
    <t>V31346</t>
  </si>
  <si>
    <t>Is G1 &lt;= (G1a + G1b)</t>
  </si>
  <si>
    <t>One-Year All Catastrophe Claims total: Net 99.5th must be less than or equal to One-Year Non-Natural Catastrophe Claims: Net 99.5th plus(+) One-Year Natural Catastrophe Claims: Net 99.5th</t>
  </si>
  <si>
    <t>V31347</t>
  </si>
  <si>
    <t>G1a</t>
  </si>
  <si>
    <t>One-Year Non-Natural Catastrophe Claims: Net 99.5th</t>
  </si>
  <si>
    <t>One-Year Non-Natural Catastrophe Claims: Net 99.5th should normally be zero or more</t>
  </si>
  <si>
    <t>V31323</t>
  </si>
  <si>
    <t>One-Year Premium Risk Claims - Excluding Catastrophe: Net 99.5th</t>
  </si>
  <si>
    <t>One-Year Premium Risk Claims - Excluding Catastrophe: Net 99.5th should normally be zero or more</t>
  </si>
  <si>
    <t>V31348</t>
  </si>
  <si>
    <t>G4a</t>
  </si>
  <si>
    <t>One-Year Premium Risk Claims - Excluding All Catastrophe: Net 99.5th</t>
  </si>
  <si>
    <t>One-Year Premium Risk Claims - Excluding All  Catastrophe: Net 99.5th should normally be zero or more</t>
  </si>
  <si>
    <t>V31324</t>
  </si>
  <si>
    <t>One-Year Reserving Risk Claims: Net 99.5th</t>
  </si>
  <si>
    <t>One-Year Reserving Risk Claims: Net 99.5th should normally be zero or more</t>
  </si>
  <si>
    <t>V31325</t>
  </si>
  <si>
    <t>One-Year Diversification Credit - Between Risk Categories: Net 99.5th</t>
  </si>
  <si>
    <t>Must be zero or a negative(-) value</t>
  </si>
  <si>
    <t>One-Year Diversification Credit - Between Risk Categories: Net 99.5th  must be zero or less</t>
  </si>
  <si>
    <t>V31326</t>
  </si>
  <si>
    <t>One-Year Diversified Total: Net 99.5th</t>
  </si>
  <si>
    <t>Is G8 = Form 311 G1</t>
  </si>
  <si>
    <t>One-Year Diversified Total: Net 99.5th must be equal to Form 311 One-Year Net of reinsurance: 99.5th percentile</t>
  </si>
  <si>
    <t>ABS(G8 - [Form 311 G1]) &lt;= £100,000</t>
  </si>
  <si>
    <t>V31349</t>
  </si>
  <si>
    <t>G(i)1a</t>
  </si>
  <si>
    <t>One-Year Non-Natural Catastrophe Claims: Post Diversified Claims</t>
  </si>
  <si>
    <t>One-Year Non-Natural Catastrophe Claims: Post Diversified Claims should normally be zero or more</t>
  </si>
  <si>
    <t>V31350</t>
  </si>
  <si>
    <t>G(i)2</t>
  </si>
  <si>
    <t>One-Year Catastrophe Claims – LCM5 Region-Perils &amp; Classes Only: Post Diversified Claims</t>
  </si>
  <si>
    <t>One-Year Catastrophe Claims – LCM5 Region-Perils &amp; Classes Only: Post Diversified Claims should normally be zero or more</t>
  </si>
  <si>
    <t>V31351</t>
  </si>
  <si>
    <t>G(i)3</t>
  </si>
  <si>
    <t>One-Year Catastrophe Claims - All Non-LCM5: Post Diversified Claims</t>
  </si>
  <si>
    <t>One-Year Catastrophe Claims - All Non-LCM5: Post Diversified Claims should normally be zero or more</t>
  </si>
  <si>
    <t>V31352</t>
  </si>
  <si>
    <t>G(i)4</t>
  </si>
  <si>
    <t>One-Year Premium Risk Claims - Excluding Natural Catastrophe: Post Diversified Claims</t>
  </si>
  <si>
    <t>One-Year Premium Risk Claims - Excluding Natural Catastrophe: Post Diversified Claims should normally be zero or more</t>
  </si>
  <si>
    <t>V31353</t>
  </si>
  <si>
    <t>G(i)4a</t>
  </si>
  <si>
    <t>One-Year Premium Risk Claims - All Natural Catastrophe: Post Diversified Claims</t>
  </si>
  <si>
    <t>One-Year Premium Risk Claims - Excluding All Catastrophe: Post Diversified Claims should normally be zero or more</t>
  </si>
  <si>
    <t>V31354</t>
  </si>
  <si>
    <t>G(i)5</t>
  </si>
  <si>
    <t>One-Year Reserving Risk Claims: Post Diversified Claims</t>
  </si>
  <si>
    <t>One-Year Reserving Risk Claims: Post Diversified Claims should normally be zero or more</t>
  </si>
  <si>
    <t>V31355</t>
  </si>
  <si>
    <t>G(i)6</t>
  </si>
  <si>
    <t>One-Year Total: Post Diversified Claims</t>
  </si>
  <si>
    <t>Is G(i)6 = G8</t>
  </si>
  <si>
    <t>One-Year Total: Post Diversified Claims must be equal to One-Year Diversified Total: Net 99.5th</t>
  </si>
  <si>
    <t>ABS(G6(i) - G8) &lt;= £100,000</t>
  </si>
  <si>
    <t>V31356</t>
  </si>
  <si>
    <t>H1a</t>
  </si>
  <si>
    <t>Ultimate Non-Natural Catastrophe Claims: Net Mean</t>
  </si>
  <si>
    <t>Ultimate Non-Natural Catastrophe Claims: Net Mean should normally be zero or more</t>
  </si>
  <si>
    <t>V31329</t>
  </si>
  <si>
    <t>H4</t>
  </si>
  <si>
    <t>Ultimate Premium Risk Claims - Excluding Catastrophe: Net Mean</t>
  </si>
  <si>
    <t>Ultimate Premium Risk Claims - Excluding Catastrophe: Net Mean should normally be zero or more</t>
  </si>
  <si>
    <t>V31357</t>
  </si>
  <si>
    <t>H4a</t>
  </si>
  <si>
    <t>Ultimate Premium Risk Claims - Excluding All Catastrophe: Net Mean</t>
  </si>
  <si>
    <t>Ultimate Premium Risk Claims - Excluding All  Catastrophe: Net Mean should normally be zero or more</t>
  </si>
  <si>
    <t>V31330</t>
  </si>
  <si>
    <t>H5</t>
  </si>
  <si>
    <t>Ultimate Reserving Risk Claims: Net Mean</t>
  </si>
  <si>
    <t>Ultimate Reserving Risk Claims: Net Mean should normally be zero or more</t>
  </si>
  <si>
    <t>V31331</t>
  </si>
  <si>
    <t>H7</t>
  </si>
  <si>
    <t>Ultimate Diversification Credit - Between Risk Categories: Net Mean</t>
  </si>
  <si>
    <t>Is H7 = 0</t>
  </si>
  <si>
    <t>Ultimate Diversification Credit - Between Risk Categories: Net Mean  should normally be zero</t>
  </si>
  <si>
    <t>V31332</t>
  </si>
  <si>
    <t>H8</t>
  </si>
  <si>
    <t>Ultimate Diversified Total: Net Mean</t>
  </si>
  <si>
    <t>Is H8 = Form 311 A3</t>
  </si>
  <si>
    <t>Ultimate Diversified Total: Net Mean must be equal to Form 311 Ultimate Net of reinsurance: Mean</t>
  </si>
  <si>
    <t>ABS(H8 - [Form 311 A3]) &lt;= £100,000</t>
  </si>
  <si>
    <t>V31358</t>
  </si>
  <si>
    <t>Ultimate All Catastrophe Claims total: Net 99.5th</t>
  </si>
  <si>
    <t>Is I1 &lt; (I1a + I1b)</t>
  </si>
  <si>
    <t>Ultimate All Catastrophe Claims total: Net 99.5th should normally be less than Ultimate Non-Natural Catastrophe Claims: Net 99.5th plus(+) Ultimate Natural Catastrophe Claims: Net 99.5th</t>
  </si>
  <si>
    <t>I1 - (I1a + I1b) &lt;= £100,000</t>
  </si>
  <si>
    <t>V31359</t>
  </si>
  <si>
    <t>Is I1 &lt;= (I1a + I1b)</t>
  </si>
  <si>
    <t>Ultimate All Catastrophe Claims total: Net 99.5th must be less than or equal to Ultimate Non-Natural Catastrophe Claims: Net 99.5th plus(+) Ultimate Natural Catastrophe Claims: Net 99.5th</t>
  </si>
  <si>
    <t>V31360</t>
  </si>
  <si>
    <t>I1a</t>
  </si>
  <si>
    <t>Ultimate Non-Natural Catastrophe Claims: Net 99.5th</t>
  </si>
  <si>
    <t>Ultimate Non-Natural Catastrophe Claims: Net 99.5th should normally be zero or more</t>
  </si>
  <si>
    <t>V31337</t>
  </si>
  <si>
    <t>Ultimate Premium Risk Claims - Excluding Catastrophe: Net 99.5th</t>
  </si>
  <si>
    <t>Ultimate Premium Risk Claims - Excluding Catastrophe: Net 99.5th should normally be zero or more</t>
  </si>
  <si>
    <t>V31361</t>
  </si>
  <si>
    <t>I4a</t>
  </si>
  <si>
    <t>Ultimate Premium Risk Claims - Excluding All Catastrophe: Net 99.5th</t>
  </si>
  <si>
    <t>Ultimate Premium Risk Claims - Excluding All  Catastrophe: Net 99.5th should normally be zero or more</t>
  </si>
  <si>
    <t>V31338</t>
  </si>
  <si>
    <t>I5</t>
  </si>
  <si>
    <t>Ultimate Reserving Risk Claims: Net 99.5th</t>
  </si>
  <si>
    <t>Ultimate Reserving Risk Claims: Net 99.5th should normally be zero or more</t>
  </si>
  <si>
    <t>V31339</t>
  </si>
  <si>
    <t>Ultimate Diversification Credit - Between Risk Categories: Net 99.5th</t>
  </si>
  <si>
    <t>Ultimate Diversification Credit - Between Risk Categories: Net 99.5th  must be zero or less</t>
  </si>
  <si>
    <t>V31340</t>
  </si>
  <si>
    <t>Ultimate Diversified Total: Net 99.5th</t>
  </si>
  <si>
    <t>Is I8 = Form 311 G3</t>
  </si>
  <si>
    <t>Ultimate Diversified Total: Net 99.5th must be equal to Form 311 Ultimate Net of reinsurance: 99.5th percentile</t>
  </si>
  <si>
    <t>ABS(I8 - [Form 311 G3]) &lt;= £100,000</t>
  </si>
  <si>
    <t>V31362</t>
  </si>
  <si>
    <t>I(i)1a</t>
  </si>
  <si>
    <t>Ultimate Non-Natural Catastrophe Claims: Post Diversified Claims</t>
  </si>
  <si>
    <t>Ultimate Non-Natural Catastrophe Claims: Post Diversified Claims should normally be zero or more</t>
  </si>
  <si>
    <t>V31365</t>
  </si>
  <si>
    <t>I(i)4</t>
  </si>
  <si>
    <t>Ultimate Premium Risk Claims - Excluding Natural Catastrophe: Post Diversified Claims</t>
  </si>
  <si>
    <t>Ultimate Premium Risk Claims - Excluding Natural Catastrophe: Post Diversified Claims should normally be zero or more</t>
  </si>
  <si>
    <t>V31366</t>
  </si>
  <si>
    <t>I(i)4a</t>
  </si>
  <si>
    <t>Ultimate Premium Risk Claims - All Natural Catastrophe: Post Diversified Claims</t>
  </si>
  <si>
    <t>Ultimate Premium Risk Claims - Excluding All Catastrophe: Post Diversified Claims should normally be zero or more</t>
  </si>
  <si>
    <t>V31367</t>
  </si>
  <si>
    <t>I(i)5</t>
  </si>
  <si>
    <t>Ultimate Reserving Risk Claims: Post Diversified Claims</t>
  </si>
  <si>
    <t>Ultimate Reserving Risk Claims: Post Diversified Claims should normally be zero or more</t>
  </si>
  <si>
    <t>V31368</t>
  </si>
  <si>
    <t>I(i)6</t>
  </si>
  <si>
    <t>Ultimate Total: Post Diversified Claims</t>
  </si>
  <si>
    <t>Is I(i)6 = I8</t>
  </si>
  <si>
    <t>Ultimate Total: Post Diversified Claims must be equal to Ultimate Diversified Total: Net 99.5th</t>
  </si>
  <si>
    <t>ABS(I6(i) - I8) &lt;= £100,000</t>
  </si>
  <si>
    <t>V31303</t>
  </si>
  <si>
    <t>Checkbox 1</t>
  </si>
  <si>
    <t>Material difference in the treatment of reinsurance Check Box</t>
  </si>
  <si>
    <t>Checkbox should not be checked</t>
  </si>
  <si>
    <t>Syndicates that have a material difference are expected to provide details, either as an attachment or as a Validation Comment.</t>
  </si>
  <si>
    <t>V31342</t>
  </si>
  <si>
    <t>Error: LCM VS SCR materiality question must be populated.</t>
  </si>
  <si>
    <t>Has the Checkbox 1 option been selected for the csv upload?</t>
  </si>
  <si>
    <t>An answer must be provided for LCM vs SCR materiality question. Error generated due to field being left blank or selected value doesn't match "Yes" or "No"</t>
  </si>
  <si>
    <t>314 Additional Quantitative Analysis</t>
  </si>
  <si>
    <t>1. Mean and Stress by Risk Category (on ultimate basis)</t>
  </si>
  <si>
    <t>Mean Outcome</t>
  </si>
  <si>
    <t>Stress</t>
  </si>
  <si>
    <t>1:200 
Confidence</t>
  </si>
  <si>
    <t>total:</t>
  </si>
  <si>
    <t>= A2 + A3</t>
  </si>
  <si>
    <t>= C1 minus A1</t>
  </si>
  <si>
    <t>= 309 G1</t>
  </si>
  <si>
    <t>split: Premium Risk</t>
  </si>
  <si>
    <t>= C2 minus A2</t>
  </si>
  <si>
    <t>= 309 G2</t>
  </si>
  <si>
    <t>= C3 minus A3</t>
  </si>
  <si>
    <t>= 309 G3</t>
  </si>
  <si>
    <t>Investment Return &amp; Risk</t>
  </si>
  <si>
    <t>= C4 minus A4</t>
  </si>
  <si>
    <t>All Other</t>
  </si>
  <si>
    <t>= C5 minus A5</t>
  </si>
  <si>
    <t>= 309 G4 + 309 G8</t>
  </si>
  <si>
    <t>TOTAL EXPECTED RETURN</t>
  </si>
  <si>
    <t>= A1 + A4 + A5
w: if &lt;&gt; 310 A2</t>
  </si>
  <si>
    <t>2. Market Risk</t>
  </si>
  <si>
    <t>Mean Outcome (one-year)</t>
  </si>
  <si>
    <t>1:200 
Confidence (one-year)</t>
  </si>
  <si>
    <t>Interest Rate Risk</t>
  </si>
  <si>
    <r>
      <rPr>
        <b/>
        <sz val="10"/>
        <rFont val="Segoe UI"/>
        <family val="2"/>
      </rPr>
      <t xml:space="preserve">w: if +ve
v: if </t>
    </r>
    <r>
      <rPr>
        <b/>
        <sz val="10"/>
        <color rgb="FFBC1E04"/>
        <rFont val="Segoe UI"/>
        <family val="2"/>
      </rPr>
      <t xml:space="preserve">PIM = No &amp; </t>
    </r>
    <r>
      <rPr>
        <b/>
        <sz val="10"/>
        <rFont val="Segoe UI"/>
        <family val="2"/>
      </rPr>
      <t>&lt;&gt; D1a + D1b</t>
    </r>
  </si>
  <si>
    <t>= F1 minus D1</t>
  </si>
  <si>
    <r>
      <rPr>
        <b/>
        <sz val="10"/>
        <rFont val="Segoe UI"/>
        <family val="2"/>
      </rPr>
      <t xml:space="preserve">w: if +ve
v: if </t>
    </r>
    <r>
      <rPr>
        <b/>
        <sz val="10"/>
        <color rgb="FFBC1E04"/>
        <rFont val="Segoe UI"/>
        <family val="2"/>
      </rPr>
      <t xml:space="preserve">PIM = No &amp; </t>
    </r>
    <r>
      <rPr>
        <b/>
        <sz val="10"/>
        <rFont val="Segoe UI"/>
        <family val="2"/>
      </rPr>
      <t>&lt;&gt; J1a + J1b</t>
    </r>
  </si>
  <si>
    <t>= L1 minus J1</t>
  </si>
  <si>
    <t>Interest rate risk on technical provisions (excluding risk margin)</t>
  </si>
  <si>
    <t>w: if -ve
w if &lt;&gt; F1a</t>
  </si>
  <si>
    <t>= F1a minus D1a</t>
  </si>
  <si>
    <t>= L1a minus J1a</t>
  </si>
  <si>
    <t xml:space="preserve">Interest rate risk on assets </t>
  </si>
  <si>
    <t>= F1b minus D1b</t>
  </si>
  <si>
    <t>= L1b minus J1b</t>
  </si>
  <si>
    <t xml:space="preserve">Credit Risk (on assets only) </t>
  </si>
  <si>
    <t>= F2 minus D2</t>
  </si>
  <si>
    <t>= L2 minus J2</t>
  </si>
  <si>
    <t xml:space="preserve">Equity and Other Asset Risk (on assets only) </t>
  </si>
  <si>
    <t>= F3 minus D3</t>
  </si>
  <si>
    <t>= L3 minus J3</t>
  </si>
  <si>
    <t xml:space="preserve">Liquidity Risk </t>
  </si>
  <si>
    <t>= F4 minus D4</t>
  </si>
  <si>
    <t>= L4 minus J4</t>
  </si>
  <si>
    <t>Foreign Exchange Risk (including fx risk on liabilities)</t>
  </si>
  <si>
    <t>= F5 minus D5</t>
  </si>
  <si>
    <t>= L5 minus J5</t>
  </si>
  <si>
    <t xml:space="preserve">Other Risks </t>
  </si>
  <si>
    <t>= F6 minus D6</t>
  </si>
  <si>
    <t>= L6 minus J6</t>
  </si>
  <si>
    <t xml:space="preserve">TOTAL </t>
  </si>
  <si>
    <t>= D1 + D2 + D3 + D4 + D5 + D6</t>
  </si>
  <si>
    <t>= E1 + E2 + E3 + E4 + E5 + E6</t>
  </si>
  <si>
    <t>= F1 + F2 + F3 + F4 + F5 + F6</t>
  </si>
  <si>
    <t>= J1 + J2 + J3 + J4 + J5 + J6</t>
  </si>
  <si>
    <t>= K1 + K2 + K3 + K4 + K5 + K6</t>
  </si>
  <si>
    <t>= L1 + L2 + L3 + L4 + L5 + L6</t>
  </si>
  <si>
    <t xml:space="preserve">Diversification Credit </t>
  </si>
  <si>
    <t>= F8</t>
  </si>
  <si>
    <t>= L8</t>
  </si>
  <si>
    <t xml:space="preserve">DIVERSIFIED TOTAL </t>
  </si>
  <si>
    <t>= D7</t>
  </si>
  <si>
    <t>= E7 + E8</t>
  </si>
  <si>
    <t>= F7 + F8
v: if PIM = No &amp; &lt;&gt; 309 G7</t>
  </si>
  <si>
    <t>= J7</t>
  </si>
  <si>
    <t>= K7 + K8</t>
  </si>
  <si>
    <t>= L7 + L8
v: if PIM = No &amp; &lt;&gt; 309 C7</t>
  </si>
  <si>
    <t>3. SCR Reconciliation</t>
  </si>
  <si>
    <t>One Year SCR</t>
  </si>
  <si>
    <t>= 310 A1</t>
  </si>
  <si>
    <t>= I1 minus G1</t>
  </si>
  <si>
    <t>= 309 C11</t>
  </si>
  <si>
    <t>Removal of PY + 1 Unincepted Contracts</t>
  </si>
  <si>
    <t>= G2</t>
  </si>
  <si>
    <t>Additional PY &amp; Prior Years Binder Business</t>
  </si>
  <si>
    <t>= I3 minus G3</t>
  </si>
  <si>
    <t>Change in Risk Margin from T0 to T1</t>
  </si>
  <si>
    <t>= I4 minus G4</t>
  </si>
  <si>
    <t xml:space="preserve">Run Down Opening Risk Margin from B/S at T0 to Nil at Ultimate </t>
  </si>
  <si>
    <t>v: if +ve</t>
  </si>
  <si>
    <t>= G5</t>
  </si>
  <si>
    <t>Unexpired Business on PY &amp; Prior Years</t>
  </si>
  <si>
    <t>= I6</t>
  </si>
  <si>
    <t>Ultimate Volatilities Less One-Year Volatilities</t>
  </si>
  <si>
    <t>= I7</t>
  </si>
  <si>
    <t>Other</t>
  </si>
  <si>
    <t>= I8 minus G8</t>
  </si>
  <si>
    <t>= G1 + G2 + G3 + G4 + G5 + G8
w: if &lt;&gt; 310 A2</t>
  </si>
  <si>
    <t>= H1 + H3 + H4 + H6 + H7 + H8</t>
  </si>
  <si>
    <t>= I1 + I2 + I3 + I4 + I5 + I6 + I7 +I8</t>
  </si>
  <si>
    <t>One -Year Diversification Credit less Ultimate Diversification Credit</t>
  </si>
  <si>
    <t>= I9 + I10
w: If &lt;&gt; 309 G11</t>
  </si>
  <si>
    <r>
      <t xml:space="preserve">LCR </t>
    </r>
    <r>
      <rPr>
        <b/>
        <sz val="16"/>
        <color indexed="9"/>
        <rFont val="Arial"/>
        <family val="2"/>
      </rPr>
      <t>314 VALIDATIONS &amp; WARNINGS</t>
    </r>
  </si>
  <si>
    <t>V31432</t>
  </si>
  <si>
    <t>Market Risk Interest Rate Risk: Mean Outcome (Ultimate)</t>
  </si>
  <si>
    <t>If form 012 indicates PIM status is No, then activate this warning: Is D1 = D1a + D1b</t>
  </si>
  <si>
    <t>Interest Rate Risk mean should equal the sum of the parts in 1a and 1b, for syndicates not on the Partial Internal Model.</t>
  </si>
  <si>
    <t>ABS(D1 - [D1a + D1b]) &lt;= £100,000</t>
  </si>
  <si>
    <t>V31419</t>
  </si>
  <si>
    <t>F9</t>
  </si>
  <si>
    <t>Market Risk Diversified Total: 1:200 Confidence</t>
  </si>
  <si>
    <t>If form 012 indicates PIM status is No, then activate this warning: Is F9 = Form 309 G7</t>
  </si>
  <si>
    <t>Market Risk Diversified Total: 1:200 Confidence must be equal to Form 309 Ultimate Pre diversification Market Risk, for syndicates not on the Partial Internal Model.</t>
  </si>
  <si>
    <t>ABS(F9 - [Form 309 G7]) &lt;= £100,000</t>
  </si>
  <si>
    <t>V31436</t>
  </si>
  <si>
    <t>J1</t>
  </si>
  <si>
    <t>Market Risk Interest Rate Risk: Mean Outcome (One-year)</t>
  </si>
  <si>
    <t>If form 012 indicates PIM status is No, then activate this warning: Is J1 = J1a + J1b</t>
  </si>
  <si>
    <t>ABS(J1 - [J1a + J1b]) &lt;= £100,000</t>
  </si>
  <si>
    <t>V31449</t>
  </si>
  <si>
    <t>L9</t>
  </si>
  <si>
    <t>Market Risk Diversified Total: 1:200 Confidence (one-year)</t>
  </si>
  <si>
    <t>If form 012 indicates PIM status is No, then activate this warning: Is L9 = Form 309 C7</t>
  </si>
  <si>
    <t>Market Risk Diversified Total: 1:200 Confidence must be equal to Form 309 One-Year Pre diversification Market Risk, for syndicates not on the Partial Internal Model.</t>
  </si>
  <si>
    <t>ABS(L9 - [Form 309 C7]) &lt;= £100,000</t>
  </si>
  <si>
    <t>V31401</t>
  </si>
  <si>
    <t>Insurance Risk Premium Risk: Mean Outcome</t>
  </si>
  <si>
    <t>Insurance Risk Premium Risk: Mean Outcome should normally be zero or less</t>
  </si>
  <si>
    <t>V31402</t>
  </si>
  <si>
    <t>Insurance Risk Reserve Risk: Mean Outcome</t>
  </si>
  <si>
    <t>Insurance Risk Reserve Risk: Mean Outcome should normally be zero or less</t>
  </si>
  <si>
    <t>V31403</t>
  </si>
  <si>
    <t>Investment Return &amp; Risk: Mean Outcome</t>
  </si>
  <si>
    <t>Investment Return &amp; Risk: Mean Outcome should normally be zero or less</t>
  </si>
  <si>
    <t>V31404</t>
  </si>
  <si>
    <t>A6</t>
  </si>
  <si>
    <t>Total Expected Return: Mean Outcome</t>
  </si>
  <si>
    <t>Is A6 = Form 310 A2</t>
  </si>
  <si>
    <t>Total Expected Return: Mean Outcome should normally be equal to Form 310 Distribution of balance sheet position on Ultimate basis: Mean</t>
  </si>
  <si>
    <t>ABS(A6 - [Form 310 A2]) &lt;= £100,000</t>
  </si>
  <si>
    <t>P31401</t>
  </si>
  <si>
    <t>Insurance Risk Total: 1:200 Confidence</t>
  </si>
  <si>
    <t xml:space="preserve"> = form 309 G1</t>
  </si>
  <si>
    <t>P31402</t>
  </si>
  <si>
    <t>Insurance Risk Premium Risk: 1:200 Confidence</t>
  </si>
  <si>
    <t xml:space="preserve"> = form 309 G2</t>
  </si>
  <si>
    <t>P31403</t>
  </si>
  <si>
    <t>Insurance Risk Reserve Risk: 1:200 Confidence</t>
  </si>
  <si>
    <t xml:space="preserve"> = form 309 G3</t>
  </si>
  <si>
    <t>V31405</t>
  </si>
  <si>
    <t>Investment Return &amp; Risk: 1:200 Confidence</t>
  </si>
  <si>
    <t>Investment Return &amp; Risk: 1:200 Confidence should normally be zero or more</t>
  </si>
  <si>
    <t>P31404</t>
  </si>
  <si>
    <t>All Other: 1:200 Confidence</t>
  </si>
  <si>
    <t xml:space="preserve">
= form 309 G4 + form 309 G8</t>
  </si>
  <si>
    <t>V31406</t>
  </si>
  <si>
    <t>Market Risk Interest Rate Risk: Mean Outcome</t>
  </si>
  <si>
    <t>Market Risk Interest Rate Risk: Mean Outcome should normally be zero or less</t>
  </si>
  <si>
    <t>V31450</t>
  </si>
  <si>
    <t>D1a</t>
  </si>
  <si>
    <t>Market Risk Interest rate risk on technical provisions (excluding risk margin):
Mean Outcome (Ultimate)</t>
  </si>
  <si>
    <t>Is D1a = F1a</t>
  </si>
  <si>
    <t>Market Risk Interest rate risk on liabilities:
Mean Outcome (Ultimate) should normally be equal to 1:200 outcome.</t>
  </si>
  <si>
    <t>ABS(D1a - F1a) &lt;= £100,000</t>
  </si>
  <si>
    <t>V31433</t>
  </si>
  <si>
    <t>Market Risk Interest rate risk on technical provisions (excluding risk margin):
Mean Outcome (Ultimate) should normally be zero or more.</t>
  </si>
  <si>
    <t>V31434</t>
  </si>
  <si>
    <t>D1b</t>
  </si>
  <si>
    <t>Market Risk Interest rate risk on assets:
Mean Outcome (Ultimate)</t>
  </si>
  <si>
    <t>Market Risk Interest rate risk on assets:
Mean Outcome (Ultimate) should normally be zero or less.</t>
  </si>
  <si>
    <t>V31407</t>
  </si>
  <si>
    <t>Market Risk Credit Risk: Mean Outcome</t>
  </si>
  <si>
    <t>Market Risk Credit Risk: Mean Outcome should normally be zero or less</t>
  </si>
  <si>
    <t>V31408</t>
  </si>
  <si>
    <t>Market Risk Equity and Other Asset Risk: Mean Outcome</t>
  </si>
  <si>
    <t>Market Risk Equity and Other Asset Risk: Mean Outcome should normally be zero or less</t>
  </si>
  <si>
    <t>V31409</t>
  </si>
  <si>
    <t>D4</t>
  </si>
  <si>
    <t>Market Risk Liquidity Risk: Mean Outcome</t>
  </si>
  <si>
    <t>Market Risk Liquidity Risk: Mean Outcome should normally be zero or less</t>
  </si>
  <si>
    <t>V31410</t>
  </si>
  <si>
    <t>D5</t>
  </si>
  <si>
    <t>Market Risk Foreign Exchange Risk: Mean Outcome</t>
  </si>
  <si>
    <t>Market Risk Foreign Exchange Risk: Mean Outcome should normally be zero or less</t>
  </si>
  <si>
    <t>V31411</t>
  </si>
  <si>
    <t>D6</t>
  </si>
  <si>
    <t>Market Risk Other Risks: Mean Outcome</t>
  </si>
  <si>
    <t>Market Risk Other Risks: Mean Outcome should normally be zero or less</t>
  </si>
  <si>
    <t>V31412</t>
  </si>
  <si>
    <t>Market Risk Interest Rate Risk: 1:200 Confidence</t>
  </si>
  <si>
    <t>Market Risk Interest Rate Risk: 1:200 Confidence should normally be zero or more</t>
  </si>
  <si>
    <t>V31451</t>
  </si>
  <si>
    <t>Market Risk Interest Rate Risk on liabilities: 1:200 Confidence</t>
  </si>
  <si>
    <t>Market Risk Interest Rate Risk on liabilities: 1:200 Confidence should normally be zero or more</t>
  </si>
  <si>
    <t>V31452</t>
  </si>
  <si>
    <t>F1b</t>
  </si>
  <si>
    <t>Market Risk Interest Rate Risk on assets: 1:200 Confidence</t>
  </si>
  <si>
    <t>Market Risk Interest Rate Risk on assets: 1:200 Confidence should normally be zero or more</t>
  </si>
  <si>
    <t>V31413</t>
  </si>
  <si>
    <t>Market Risk Credit Risk: 1:200 Confidence</t>
  </si>
  <si>
    <t>Market Risk Credit Risk: 1:200 Confidence should normally be zero or more</t>
  </si>
  <si>
    <t>V31414</t>
  </si>
  <si>
    <t>Market Risk Equity and Other Asset Risk: 1:200 Confidence</t>
  </si>
  <si>
    <t>Market Risk Equity and Other Asset Risk: 1:200 Confidence should normally be zero or more</t>
  </si>
  <si>
    <t>V31415</t>
  </si>
  <si>
    <t>Market Risk Liquidity Risk: 1:200 Confidence</t>
  </si>
  <si>
    <t>Market Risk Liquidity Risk: 1:200 Confidence should normally be zero or more</t>
  </si>
  <si>
    <t>V31416</t>
  </si>
  <si>
    <t>Market Risk Foreign Exchange Risk: 1:200 Confidence</t>
  </si>
  <si>
    <t>Market Risk Foreign Exchange Risk: 1:200 Confidence should normally be zero or more</t>
  </si>
  <si>
    <t>V31417</t>
  </si>
  <si>
    <t>F6</t>
  </si>
  <si>
    <t>Market Risk Other Risks: 1:200 Confidence</t>
  </si>
  <si>
    <t>Market Risk Other Risks: 1:200 Confidence should normally be zero or more</t>
  </si>
  <si>
    <t>V31418</t>
  </si>
  <si>
    <t>Market Risk Diversification Credit: 1:200 Confidence</t>
  </si>
  <si>
    <t>Market Risk Diversification Credit: 1:200 Confidence must be zero or less</t>
  </si>
  <si>
    <t>P31405</t>
  </si>
  <si>
    <t>SCR Reconciliation One-Year SCR: Mean Outcome</t>
  </si>
  <si>
    <t xml:space="preserve"> = form 310 A1</t>
  </si>
  <si>
    <t>V31421</t>
  </si>
  <si>
    <t>SCR Reconciliation Removal of PY+1 Unincepted Contracts: Mean Outcome</t>
  </si>
  <si>
    <t>SCR Reconciliation Removal of PY+1 Unincepted Contracts: Mean Outcome should normally be zero or more</t>
  </si>
  <si>
    <t>V31422</t>
  </si>
  <si>
    <t>SCR Reconciliation Additional PY &amp; Prior Years Binder Business: Mean Outcome</t>
  </si>
  <si>
    <t>SCR Reconciliation Additional PY &amp; Prior Years Binder Business: Mean Outcome should normally be zero or less</t>
  </si>
  <si>
    <t>V31423</t>
  </si>
  <si>
    <t>SCR Reconciliation Run Down Opening Risk Margin: Mean Outcome</t>
  </si>
  <si>
    <t>SCR Reconciliation Run Down Opening Risk Margin: Mean Outcome must be zero or less</t>
  </si>
  <si>
    <t>V31455</t>
  </si>
  <si>
    <t>G9</t>
  </si>
  <si>
    <t>SCR Reconciliation Total: Mean Outcome</t>
  </si>
  <si>
    <t>Is G9 = 310 A2</t>
  </si>
  <si>
    <t>SCR Reconciliation Total: Mean Outcome should normally be equal to Distribution of balance sheet position on Ultimate basis: Mean (form 310 A2).</t>
  </si>
  <si>
    <t>ABS(G9 - [Form 310 A2]) &lt;= £100,000</t>
  </si>
  <si>
    <t>P31406</t>
  </si>
  <si>
    <t>SCR Reconciliation One-Year SCR: 1:200 Confidence</t>
  </si>
  <si>
    <t>= form 309 C11</t>
  </si>
  <si>
    <t>V31430</t>
  </si>
  <si>
    <t>I10</t>
  </si>
  <si>
    <t>SCR Reconciliation One-Year Diversification Credit less Ultimate Diversification Credit: 1:200 Confidence</t>
  </si>
  <si>
    <t>SCR Reconciliation One-Year Diversification Credit less Ultimate Diversification Credit: 1:200 Confidence should normally be zero or less</t>
  </si>
  <si>
    <t>V31431</t>
  </si>
  <si>
    <t>I11</t>
  </si>
  <si>
    <t>SCR Reconciliation Diversified Total: 1:200 Confidence</t>
  </si>
  <si>
    <t>Is I11 = Form 309 G11</t>
  </si>
  <si>
    <t>SCR Reconciliation Diversified Total: 1:200 Confidence should normally be equal to Form 309 Ultimate SCR Diversified Total</t>
  </si>
  <si>
    <t>ABS(I11 - [Form 309 G11]) &lt;= £100,000</t>
  </si>
  <si>
    <t>V31426</t>
  </si>
  <si>
    <t>SCR Reconciliation Additional PY &amp; Prior Years Binder Business: 1:200 Confidence</t>
  </si>
  <si>
    <t>SCR Reconciliation Additional PY &amp; Prior Years Binder Business: 1:200 Confidence should normally be zero or more</t>
  </si>
  <si>
    <t>V31427</t>
  </si>
  <si>
    <t>SCR Reconciliation Run Down Opening Risk Margin: 1:200 Confidence</t>
  </si>
  <si>
    <t>SCR Reconciliation Run Down Opening Risk Margin: 1:200 Confidence should normally be zero or less</t>
  </si>
  <si>
    <t>V31428</t>
  </si>
  <si>
    <t>I6</t>
  </si>
  <si>
    <t>SCR Reconciliation Unexpired Business on PY &amp; Prior Years: 1:200 Confidence</t>
  </si>
  <si>
    <t>SCR Reconciliation Unexpired Business on PY &amp; Prior Years: 1:200 Confidence should normally be zero or more</t>
  </si>
  <si>
    <t>V31429</t>
  </si>
  <si>
    <t>SCR Reconciliation Ultimate Volatilities Less One-Year Volatilities: 1:200 Confidence</t>
  </si>
  <si>
    <t>SCR Reconciliation Ultimate Volatilities Less One-Year Volatilities: 1:200 Confidence should normally be zero or more</t>
  </si>
  <si>
    <t>V31435</t>
  </si>
  <si>
    <t>V31437</t>
  </si>
  <si>
    <t>Market Risk Credit Risk: Mean Outcome (one-year)</t>
  </si>
  <si>
    <t>V31438</t>
  </si>
  <si>
    <t>J3</t>
  </si>
  <si>
    <t>Market Risk Equity and Other Asset Risk: Mean Outcome (one-year)</t>
  </si>
  <si>
    <t>V31439</t>
  </si>
  <si>
    <t>J4</t>
  </si>
  <si>
    <t>Market Risk Liquidity Risk: Mean Outcome (one-year)</t>
  </si>
  <si>
    <t>V31440</t>
  </si>
  <si>
    <t>J5</t>
  </si>
  <si>
    <t>Market Risk Foreign Exchange Risk: Mean Outcome (one-year)</t>
  </si>
  <si>
    <t>V31441</t>
  </si>
  <si>
    <t>J6</t>
  </si>
  <si>
    <t>Market Risk Other Risks: Mean Outcome (one-year)</t>
  </si>
  <si>
    <t>V31442</t>
  </si>
  <si>
    <t>L1</t>
  </si>
  <si>
    <t>Market Risk Interest Rate Risk: 1:200 Confidence (one-year)</t>
  </si>
  <si>
    <t>V31453</t>
  </si>
  <si>
    <t>L1a</t>
  </si>
  <si>
    <t>Market Risk Interest rate risk on liabilities:
Mean Outcome (one-year)</t>
  </si>
  <si>
    <t>Market Risk Interest rate risk on liabilities:
Mean Outcome (one-year) should normally be zero or more.</t>
  </si>
  <si>
    <t>V31454</t>
  </si>
  <si>
    <t>L1b</t>
  </si>
  <si>
    <t>Market Risk Interest rate risk on assets:
Mean Outcome (one-year)</t>
  </si>
  <si>
    <t>Market Risk Interest rate risk on assets:
Mean Outcome (one-year) should normally be zero or more.</t>
  </si>
  <si>
    <t>V31443</t>
  </si>
  <si>
    <t>Market Risk Credit Risk: 1:200 Confidence (one-year)</t>
  </si>
  <si>
    <t>V31444</t>
  </si>
  <si>
    <t>L3</t>
  </si>
  <si>
    <t>Market Risk Equity and Other Asset Risk: 1:200 Confidence (one-year)</t>
  </si>
  <si>
    <t>V31445</t>
  </si>
  <si>
    <t>L4</t>
  </si>
  <si>
    <t>Market Risk Liquidity Risk: 1:200 Confidence (one-year)</t>
  </si>
  <si>
    <t>V31446</t>
  </si>
  <si>
    <t>L5</t>
  </si>
  <si>
    <t>Market Risk Foreign Exchange Risk: 1:200 Confidence (one-year)</t>
  </si>
  <si>
    <t>V31447</t>
  </si>
  <si>
    <t>L6</t>
  </si>
  <si>
    <t>Market Risk Other Risks: 1:200 Confidence (one-year)</t>
  </si>
  <si>
    <t>V31448</t>
  </si>
  <si>
    <t>L8</t>
  </si>
  <si>
    <t>Market Risk Diversification Credit: 1:200 Confidence (one-year)</t>
  </si>
  <si>
    <t>500 Premium Risk Excluding Catastrophe - Quantitative Inputs</t>
  </si>
  <si>
    <t>Question 1</t>
  </si>
  <si>
    <t>This question relates to risk on unexpired exposures (excluding natural catastrophe but including non-nat catastrophes). 
The Class Names are populated from the selections made at the start of the pre-setup process.</t>
  </si>
  <si>
    <t>Class Name</t>
  </si>
  <si>
    <t>Net Premium</t>
  </si>
  <si>
    <t xml:space="preserve">Mean Net Claims </t>
  </si>
  <si>
    <t>CAT Exposed?</t>
  </si>
  <si>
    <t>Cyber Exposed?</t>
  </si>
  <si>
    <t>Net Claims Percentiles</t>
  </si>
  <si>
    <t xml:space="preserve">Post diversified claims </t>
  </si>
  <si>
    <t>Class of Business</t>
  </si>
  <si>
    <t>w: if &lt; 50th</t>
  </si>
  <si>
    <t>w: if &lt; 75th</t>
  </si>
  <si>
    <t>w: if &lt; 90th</t>
  </si>
  <si>
    <t>w: if &lt; 95th
w: if &lt; A &amp; C = No</t>
  </si>
  <si>
    <t>Class of Business n</t>
  </si>
  <si>
    <t>All other</t>
  </si>
  <si>
    <t>= SUM(A)</t>
  </si>
  <si>
    <t>= SUM(B)
v: if &lt;&gt; 313.3 H4</t>
  </si>
  <si>
    <t>= 313.3 I4
v: if &lt;&gt; I(i) Total
w: if &lt; 95th
w: if &lt; A Total</t>
  </si>
  <si>
    <t>= SUM(I(i))</t>
  </si>
  <si>
    <t>Question 2</t>
  </si>
  <si>
    <t xml:space="preserve">
This question relates to the dependencies between the three largest classes of business in terms of mean net claims excluding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excluding catastrophe on both classes. Do not complete the shaded boxes. Enter all figures as % to four decimal places.
Example: if the 75th percentile of claims excluding catastrophe is exceeded on both the largest and second largest classes in 4,000 out of 50,000 simulations, enter 8.0000% in cell in the 75th row/column of the first table. </t>
  </si>
  <si>
    <t>Criteria for selection</t>
  </si>
  <si>
    <t>Mean Net Claims (GBP m)</t>
  </si>
  <si>
    <t>Class with highest mean claims</t>
  </si>
  <si>
    <t>500.1 Class Name with largest column B</t>
  </si>
  <si>
    <t>500.1 largest column B</t>
  </si>
  <si>
    <t>Class with 2nd highest mean claims</t>
  </si>
  <si>
    <t>500.1 Class Name with 2nd largest column B</t>
  </si>
  <si>
    <t>500.1 2nd largest column B</t>
  </si>
  <si>
    <t>Class with 3rd highest mean claims</t>
  </si>
  <si>
    <t>500.1 Class Name with 3rd largest column B</t>
  </si>
  <si>
    <t>500.1 3rd largest column B</t>
  </si>
  <si>
    <t>Joint Quantile Exceedance Probabilities</t>
  </si>
  <si>
    <t>Class with highest vs 2nd highest mean claims</t>
  </si>
  <si>
    <t>w: if &gt;= 50% OR &lt;= 25%</t>
  </si>
  <si>
    <t>w: if &gt;= 25% OR &lt;= 6.25%</t>
  </si>
  <si>
    <t>w: if &gt;= 10% OR &lt;= 1%</t>
  </si>
  <si>
    <t>w: if &gt;= 5% OR &lt;= 0.25%</t>
  </si>
  <si>
    <t>w: if &gt;= 0.5% OR &lt;= 0.0025%</t>
  </si>
  <si>
    <t>Class with highest vs 3rd highest mean claims</t>
  </si>
  <si>
    <t>R</t>
  </si>
  <si>
    <t>S</t>
  </si>
  <si>
    <t>Class with 2nd highest vs 3rd highest mean claims</t>
  </si>
  <si>
    <t>T</t>
  </si>
  <si>
    <t>U</t>
  </si>
  <si>
    <t>V</t>
  </si>
  <si>
    <t>W</t>
  </si>
  <si>
    <t>X</t>
  </si>
  <si>
    <t>The number of rows in Question 1 will be dependant on the number of classes present in the model.  In MDC this will be  from the reference tables created on the LCR initiation stage.</t>
  </si>
  <si>
    <r>
      <t xml:space="preserve">LCR </t>
    </r>
    <r>
      <rPr>
        <b/>
        <sz val="16"/>
        <color indexed="9"/>
        <rFont val="Arial"/>
        <family val="2"/>
      </rPr>
      <t>500 VALIDATIONS &amp; WARNINGS</t>
    </r>
  </si>
  <si>
    <t>V500001</t>
  </si>
  <si>
    <t>A (By Class)</t>
  </si>
  <si>
    <t>Net Premium should normally be zero or more</t>
  </si>
  <si>
    <t>V500026</t>
  </si>
  <si>
    <t>A (All Other)</t>
  </si>
  <si>
    <t>V500002</t>
  </si>
  <si>
    <t>B (Total)</t>
  </si>
  <si>
    <t>Net Claims</t>
  </si>
  <si>
    <t>Is Sum(Col B) = Form 313.3 - 4H</t>
  </si>
  <si>
    <t>Net Claims total should match Form 313.3 - 4H</t>
  </si>
  <si>
    <t>ABS(Sum(Col B) - [Form 313.3 H4]) &lt;= £100,000</t>
  </si>
  <si>
    <t>V500004</t>
  </si>
  <si>
    <t>F (By Class)</t>
  </si>
  <si>
    <t>75th Net Claims Percentile</t>
  </si>
  <si>
    <t>Should be greater than 50th Net Claims Percentile (E)</t>
  </si>
  <si>
    <t>75th Net Claims Percentile (F) should normally be greater than 50th Net Claims Percentile (E)</t>
  </si>
  <si>
    <t>E - F &lt;= £100,000</t>
  </si>
  <si>
    <t>V500027</t>
  </si>
  <si>
    <t>F (All Other)</t>
  </si>
  <si>
    <t>Should be greater than 75th Net Claims Percentile (F)</t>
  </si>
  <si>
    <t>V500033</t>
  </si>
  <si>
    <t>F (Total)</t>
  </si>
  <si>
    <t>V500005</t>
  </si>
  <si>
    <t>G (By Class)</t>
  </si>
  <si>
    <t>90th Net Claims Percentile</t>
  </si>
  <si>
    <t>90th Net Claims Percentile (G) should normally be greater than 75th Net Claims Percentile (F)</t>
  </si>
  <si>
    <t>F - G &lt;= £100,000</t>
  </si>
  <si>
    <t>V500028</t>
  </si>
  <si>
    <t>G (All Other)</t>
  </si>
  <si>
    <t>V500034</t>
  </si>
  <si>
    <t>G (Total)</t>
  </si>
  <si>
    <t>V500006</t>
  </si>
  <si>
    <t>H (By Class)</t>
  </si>
  <si>
    <t>95th Net Claims Percentile</t>
  </si>
  <si>
    <t>Should be greater than 90th Net Claims Percentile (G)</t>
  </si>
  <si>
    <t>95th Net Claims Percentile (H) should normally be greater than 90th Net Claims Percentile (G)</t>
  </si>
  <si>
    <t>G - H &lt;= £100,000</t>
  </si>
  <si>
    <t>V500029</t>
  </si>
  <si>
    <t>H (All Other)</t>
  </si>
  <si>
    <t>V500035</t>
  </si>
  <si>
    <t>V500007</t>
  </si>
  <si>
    <t>I (By Class)</t>
  </si>
  <si>
    <t>99.5th Net Claims Percentile</t>
  </si>
  <si>
    <t>Should be greater than 95th Net Claims Percentile (H)</t>
  </si>
  <si>
    <t>99.5th Net Claims Percentile (I) should normally be greater than 95th Net Claims Percentile (H)</t>
  </si>
  <si>
    <t>H - I &lt;= £100,000</t>
  </si>
  <si>
    <t>V500030</t>
  </si>
  <si>
    <t>I (All Other)</t>
  </si>
  <si>
    <t>V500036</t>
  </si>
  <si>
    <t>I (Total)</t>
  </si>
  <si>
    <t>V500008</t>
  </si>
  <si>
    <t>Is 99.5th Net Claims Percentile (I) &gt; net premium (A) when Cat Exposed = No</t>
  </si>
  <si>
    <t>99.5th net claims percentile (I) should be normally be greater than Net Premium (A) where there is no exposure to CAT.</t>
  </si>
  <si>
    <t>A - I (when C = No) &lt;= £100,000</t>
  </si>
  <si>
    <t>V500031</t>
  </si>
  <si>
    <t>P500001</t>
  </si>
  <si>
    <t xml:space="preserve"> = form 313, column I, row 4</t>
  </si>
  <si>
    <t>V500009</t>
  </si>
  <si>
    <t>Does I Total = I(i) Total</t>
  </si>
  <si>
    <t>Total column I should match Total column I(i) diversified claims at the 99.5th percentile</t>
  </si>
  <si>
    <t>ABS(I Total - I(i) Total) &lt;= £100,000</t>
  </si>
  <si>
    <t>V500032</t>
  </si>
  <si>
    <t>Is total 99.5th net claims percentile (I) &lt; total net premium (A)</t>
  </si>
  <si>
    <t>Total 99.5th net claim percentile should normally be greater than total of Net Premium.</t>
  </si>
  <si>
    <t>A - I &lt;= £100,000</t>
  </si>
  <si>
    <t>V500037</t>
  </si>
  <si>
    <t>C (By Class)</t>
  </si>
  <si>
    <t>Error: Must be specified if the class of business is exposed to CAT.</t>
  </si>
  <si>
    <t>Has the CAT Exposed option been selected for the csv upload?</t>
  </si>
  <si>
    <t>Must be specified if the class of business is exposed to CAT. Error generated due to field being left blank or selected value doesn't match "Yes" or "No"</t>
  </si>
  <si>
    <t>V500038</t>
  </si>
  <si>
    <t>D (By Class)</t>
  </si>
  <si>
    <t>Error: Must be specified if the class of business is exposed to Cyber.</t>
  </si>
  <si>
    <t>Has the Cyber Exposed option been selected for the csv upload?</t>
  </si>
  <si>
    <t>Must be specified if the class of business is exposed to Cyber. Error generated due to field being left blank or selected value doesn't match "Yes" or "No"</t>
  </si>
  <si>
    <t>501 Premium Risk Excluding Catastrophe - Outputs</t>
  </si>
  <si>
    <t xml:space="preserve">
The table shows the ratios of net claims excluding catastrophe to premiums. The table will be used by Lloyd's when reviewing the appropriateness of the modelled claims volatility for individual classes and in aggregate.
No inputs are required for this section.</t>
  </si>
  <si>
    <t>ULRs excluding Catastrophe</t>
  </si>
  <si>
    <t>500.1(Row#)A</t>
  </si>
  <si>
    <t>500.1(Row#)B</t>
  </si>
  <si>
    <t>500.1(Row#)C</t>
  </si>
  <si>
    <t>500.1(Row#)D</t>
  </si>
  <si>
    <t>501.1(Row#)Mean Net Claims / 501.1(Row#)Net Premium</t>
  </si>
  <si>
    <t>500.1(Row#)E / 501.1(Row#)Net Premium</t>
  </si>
  <si>
    <t>500.1(Row#)F / 501.1(Row#)Net Premium</t>
  </si>
  <si>
    <t>500.1(Row#)G / 501.1(Row#)Net Premium</t>
  </si>
  <si>
    <t>500.1(Row#)H / 501.1(Row#)Net Premium</t>
  </si>
  <si>
    <t>500.1(Row#)I / 501.1(Row#)Net Premium</t>
  </si>
  <si>
    <t>500.1(Row#)I(i) / 501.1(Row#)Net Premium</t>
  </si>
  <si>
    <t>500.1 A All other</t>
  </si>
  <si>
    <t>500.1 B All other</t>
  </si>
  <si>
    <t>500.1 C All other</t>
  </si>
  <si>
    <t>500.1 D All other</t>
  </si>
  <si>
    <t>501.1 Mean Net Claims All other / 501.1 Net Premium All other</t>
  </si>
  <si>
    <t>500.1 E All other / 501.1 Net Premium All other</t>
  </si>
  <si>
    <t>500.1 F All other / 501.1 Net Premium All other</t>
  </si>
  <si>
    <t>500.1 G All other / 501.1 Net Premium All other</t>
  </si>
  <si>
    <t>500.1 H All other / 501.1 Net Premium All other</t>
  </si>
  <si>
    <t>500.1 I All other / 501.1 Net Premium All other</t>
  </si>
  <si>
    <t>500.1 I(i) All other / 501.1 Net Premium All other</t>
  </si>
  <si>
    <t>500.1 A Total</t>
  </si>
  <si>
    <t>500.1 B Total</t>
  </si>
  <si>
    <t>501.1 Mean Net Claims Total / 501.1 Net Premium Total</t>
  </si>
  <si>
    <t>500.1 E Total / 501.1 Net Premium Total</t>
  </si>
  <si>
    <t>500.1 F Total / 501.1 Net Premium Total</t>
  </si>
  <si>
    <t>500.1 G Total / 501.1 Net Premium Total</t>
  </si>
  <si>
    <t>500.1 H Total / 501.1 Net Premium Total</t>
  </si>
  <si>
    <t>500.1 I Total / 501.1 Net Premium Total</t>
  </si>
  <si>
    <t>500.1 I(i) Total / 501.1 Net Premium Total</t>
  </si>
  <si>
    <t>Net Claims Percentiles ULRs excluding Catastrophe.</t>
  </si>
  <si>
    <t>Net Claims Ratio With Mean</t>
  </si>
  <si>
    <t>500.1(Row#)E / 501.2(Row#)Mean Net Claims</t>
  </si>
  <si>
    <t>500.1(Row#)F / 501.2(Row#)Mean Net Claims</t>
  </si>
  <si>
    <t>500.1(Row#)G / 501.2(Row#)Mean Net Claims</t>
  </si>
  <si>
    <t>500.1(Row#)H / 501.2(Row#)Mean Net Claims</t>
  </si>
  <si>
    <t>500.1(Row#)I / 501.2(Row#)Mean Net Claims</t>
  </si>
  <si>
    <t>500.1(Row#)I(i) / 501.2(Row#)Mean Net Claims</t>
  </si>
  <si>
    <t>500.1 E All other / 501.2 Mean Net Claims All other</t>
  </si>
  <si>
    <t>500.1 F All other / 501.2 Mean Net Claims All other</t>
  </si>
  <si>
    <t>500.1 G All other / 501.2 Mean Net Claims All other</t>
  </si>
  <si>
    <t>500.1 H All other / 501.2 Mean Net Claims All other</t>
  </si>
  <si>
    <t>500.1 I All other / 501.2 Mean Net Claims All other</t>
  </si>
  <si>
    <t>500.1 I(i) All other / 501.2 Mean Net Claims All other</t>
  </si>
  <si>
    <t>500.1 E Total / 501.2 Mean Net Claims Total</t>
  </si>
  <si>
    <t>500.1 F Total / 501.2 Mean Net Claims Total</t>
  </si>
  <si>
    <t>500.1 G Total / 501.2 Mean Net Claims Total</t>
  </si>
  <si>
    <t>500.1 H Total / 501.2 Mean Net Claims Total</t>
  </si>
  <si>
    <t>500.1 I Total / 501.2 Mean Net Claims Total</t>
  </si>
  <si>
    <t>500.1 I(i) Total / 501.2 Mean Net Claims Total</t>
  </si>
  <si>
    <t>Question 3</t>
  </si>
  <si>
    <t>The table compares the modelled aggregate result for net claims excluding catastrophe with full dependence and a sum of squares test result (SST) assuming zero correlation. Lloyd's will use the table to provide an initial indication of whether the level of diversification within premium risk excluding catastrophe is appropriate. 
No inputs are required for this section.</t>
  </si>
  <si>
    <t>Total Claims (Fully dependent)</t>
  </si>
  <si>
    <t>500.1 Sum(B)</t>
  </si>
  <si>
    <t>500.1 Sum(E)</t>
  </si>
  <si>
    <t>500.1 Sum(F)</t>
  </si>
  <si>
    <t>500.1 Sum(G)</t>
  </si>
  <si>
    <t>500.1 Sum(H)</t>
  </si>
  <si>
    <t>500.1 Sum(I)</t>
  </si>
  <si>
    <t>Total Claims (Modelled)</t>
  </si>
  <si>
    <t>500.1 E Total</t>
  </si>
  <si>
    <t>500.1 F Total</t>
  </si>
  <si>
    <t>500.1 G Total</t>
  </si>
  <si>
    <t>500.1 H Total</t>
  </si>
  <si>
    <t>500.1 I Total</t>
  </si>
  <si>
    <t>Fully Dependent less Modelled</t>
  </si>
  <si>
    <t>501.3 Total Claims: Fully Dependent minus Modelled</t>
  </si>
  <si>
    <t xml:space="preserve">Diversification benefit % </t>
  </si>
  <si>
    <t>1 minus (501.3 Total Claims: Modelled / Fully Dependent)</t>
  </si>
  <si>
    <t>Total Claims (SST)</t>
  </si>
  <si>
    <t>500.1 B Total
+ SQRT(SUMXMY2 ( 500.1 B , 500.1 E ))</t>
  </si>
  <si>
    <t>500.1 B Total
+ SQRT(SUMXMY2 ( 500.1 B , 500.1 F ))</t>
  </si>
  <si>
    <t>500.1 B Total
+ SQRT(SUMXMY2 ( 500.1 B , 500.1 G ))</t>
  </si>
  <si>
    <t>500.1 B Total
+ SQRT(SUMXMY2 ( 500.1 B , 500.1 H ))</t>
  </si>
  <si>
    <t>500.1 B Total
+ SQRT(SUMXMY2 ( 500.1 B , 500.1 I ))</t>
  </si>
  <si>
    <t>Modelled less SST</t>
  </si>
  <si>
    <t>501.3 Total Claims: Modelled minus SST</t>
  </si>
  <si>
    <t>% Difference with Modelled total</t>
  </si>
  <si>
    <t>501.3 Total Claims: (Modelled less SST) / Modelled</t>
  </si>
  <si>
    <t>Question 4</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</si>
  <si>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</si>
  <si>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502 Premium Risk Including Catastrophe - Quantitative Inputs</t>
  </si>
  <si>
    <t>This question relates to risk on unexpired exposures (including all types of catastrophe losses). 
The Class Names are populated from the selections made at the start of the pre-setup process.</t>
  </si>
  <si>
    <t>w: if &lt; 95th
w: if &lt; A</t>
  </si>
  <si>
    <t>w: if &lt; B</t>
  </si>
  <si>
    <r>
      <rPr>
        <sz val="10"/>
        <color theme="0"/>
        <rFont val="Segoe UI"/>
        <family val="2"/>
      </rPr>
      <t>= SUM(B)
v: if PIM = No &amp; &lt;&gt; 313.3 H1 + 313.3 H4a</t>
    </r>
  </si>
  <si>
    <t>w: if &lt; 95th
v: if&lt;&gt; I(i) Total
w: if &lt; A</t>
  </si>
  <si>
    <t xml:space="preserve">This question relates to the dependencies between the three largest classes of business in terms of mean net claims including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including catastrophe on both classes. Do not complete the shaded boxes. Enter all figures as % to four decimal places.
Example: if the 75th percentile of claims including catastrophe is exceeded on both the largest and second largest classes in 4,000 out of 50,000 simulations, enter 8.0000% in cell in the 75th row/column of the first table. </t>
  </si>
  <si>
    <t>502.1 Class Name with largest column B</t>
  </si>
  <si>
    <t>502.1 largest column B</t>
  </si>
  <si>
    <t>502.1 Class Name with 2nd largest column B</t>
  </si>
  <si>
    <t>502.1 2nd largest column B</t>
  </si>
  <si>
    <t>502.1 Class Name with 3rd largest column B</t>
  </si>
  <si>
    <t>502.1 3rd largest column B</t>
  </si>
  <si>
    <r>
      <t xml:space="preserve">LCR </t>
    </r>
    <r>
      <rPr>
        <b/>
        <sz val="16"/>
        <color indexed="9"/>
        <rFont val="Arial"/>
        <family val="2"/>
      </rPr>
      <t>502 VALIDATIONS &amp; WARNINGS</t>
    </r>
  </si>
  <si>
    <t>V502002</t>
  </si>
  <si>
    <t>If form 012 indicates PIM status is No, then activate this warning: Is Sum(Col B) = Form 313.3 - 1H + Form 313.3 - 4Ha</t>
  </si>
  <si>
    <t>Net Claims total should match the total of Form 313.3 - H1 and Form 313.3 - H4a, for syndicates not on the Partial Internal Model.</t>
  </si>
  <si>
    <t>ABS(Sum(Col B) - [Form 313.3 H1 + Form 313.3 H4a]) &lt;= £100,000</t>
  </si>
  <si>
    <t>V502004</t>
  </si>
  <si>
    <t>V502026</t>
  </si>
  <si>
    <t>V502031</t>
  </si>
  <si>
    <t>V502005</t>
  </si>
  <si>
    <t>V502027</t>
  </si>
  <si>
    <t>V502032</t>
  </si>
  <si>
    <t>V502006</t>
  </si>
  <si>
    <t>V502028</t>
  </si>
  <si>
    <t>V502033</t>
  </si>
  <si>
    <t>V502007</t>
  </si>
  <si>
    <t>V502029</t>
  </si>
  <si>
    <t>V502034</t>
  </si>
  <si>
    <t>V502008</t>
  </si>
  <si>
    <t>Is 99.5th Net Claims Percentile (I) &gt; net premium (A)</t>
  </si>
  <si>
    <t>99.5th net claims percentile (I) should be normally be greater than Net Premium (A)</t>
  </si>
  <si>
    <t>V502030</t>
  </si>
  <si>
    <t>V502035</t>
  </si>
  <si>
    <t>V502009</t>
  </si>
  <si>
    <t>V502036</t>
  </si>
  <si>
    <t>I(i) (By Class)</t>
  </si>
  <si>
    <t>Post-Diversified 99.5th Net Claims Percentile</t>
  </si>
  <si>
    <t>Should be greater than Total Mean Net Claims (B)</t>
  </si>
  <si>
    <t xml:space="preserve">Post Diversified 99.5th net claim percentile should normally be greater than total of Mean Net Claims. </t>
  </si>
  <si>
    <t>B - I(i) &lt;= £100,000</t>
  </si>
  <si>
    <t>V502037</t>
  </si>
  <si>
    <t>I(i) (All Other)</t>
  </si>
  <si>
    <t>503 Premium Risk Including Catastrophe - Outputs</t>
  </si>
  <si>
    <t xml:space="preserve">
The table shows the ratios of net claims including catastrophe to premiums. The table will be used by Lloyd's when assessing the appropriateness of the modelled claims volatility for individual classes and in aggregate.
No inputs are required for this section.</t>
  </si>
  <si>
    <t>ULRs including Catastrophe</t>
  </si>
  <si>
    <t>502.1(Row#)A</t>
  </si>
  <si>
    <t>502.1(Row#)B</t>
  </si>
  <si>
    <t>502.1(Row#)C</t>
  </si>
  <si>
    <t>502.1(Row#)D</t>
  </si>
  <si>
    <t>503.1(Row#)Mean Net Claims / 503.1(Row#)Net Premium</t>
  </si>
  <si>
    <t>502.1(Row#)E / 503.1(Row#)Net Premium</t>
  </si>
  <si>
    <t>502.1(Row#)F / 503.1(Row#)Net Premium</t>
  </si>
  <si>
    <t>502.1(Row#)G / 503.1(Row#)Net Premium</t>
  </si>
  <si>
    <t>502.1(Row#)H / 503.1(Row#)Net Premium</t>
  </si>
  <si>
    <t>502.1(Row#)I / 503.1(Row#)Net Premium</t>
  </si>
  <si>
    <t>502.1(Row#)I(i) / 503.1(Row#)Net Premium</t>
  </si>
  <si>
    <t>502.1 A All other</t>
  </si>
  <si>
    <t>502.1 B All other</t>
  </si>
  <si>
    <t>502.1 C All other</t>
  </si>
  <si>
    <t>502.1 D All other</t>
  </si>
  <si>
    <t>503.1 Mean Net Claims All other / 503.1 Net Premium All other</t>
  </si>
  <si>
    <t>502.1 E All other / 503.1 Net Premium All other</t>
  </si>
  <si>
    <t>502.1 F All other / 503.1 Net Premium All other</t>
  </si>
  <si>
    <t>502.1 G All other / 503.1 Net Premium All other</t>
  </si>
  <si>
    <t>502.1 H All other / 503.1 Net Premium All other</t>
  </si>
  <si>
    <t>502.1 I All other / 503.1 Net Premium All other</t>
  </si>
  <si>
    <t>502.1 I(i) All other / 503.1 Net Premium All other</t>
  </si>
  <si>
    <t>502.1 A Total</t>
  </si>
  <si>
    <t>502.1 B Total</t>
  </si>
  <si>
    <t>503.1 Mean Net Claims Total / 503.1 Net Premium Total</t>
  </si>
  <si>
    <t>502.1 E Total / 503.1 Net Premium Total</t>
  </si>
  <si>
    <t>502.1 F Total / 503.1 Net Premium Total</t>
  </si>
  <si>
    <t>502.1 G Total / 503.1 Net Premium Total</t>
  </si>
  <si>
    <t>502.1 H Total / 503.1 Net Premium Total</t>
  </si>
  <si>
    <t>502.1 I Total / 503.1 Net Premium Total</t>
  </si>
  <si>
    <t>502.1 I(i) Total / 503.1 Net Premium Total</t>
  </si>
  <si>
    <t xml:space="preserve">
This table shows the ratios of net claims including catastrophe to mean net claims. The table will be used by Lloyd's when assessing  the appropriateness of the modelled claims volatility for individual classes and in aggregate.
No inputs are required for this section.</t>
  </si>
  <si>
    <t>502.1(Row#)E / 503.2(Row#)Mean Net Claims</t>
  </si>
  <si>
    <t>502.1(Row#)F / 503.2(Row#)Mean Net Claims</t>
  </si>
  <si>
    <t>502.1(Row#)G / 503.2(Row#)Mean Net Claims</t>
  </si>
  <si>
    <t>502.1(Row#)H / 503.2(Row#)Mean Net Claims</t>
  </si>
  <si>
    <t>502.1(Row#)I / 503.2(Row#)Mean Net Claims</t>
  </si>
  <si>
    <t>502.1(Row#)I(i) / 503.2(Row#)Mean Net Claims</t>
  </si>
  <si>
    <t>502.1 E All other / 503.2 Mean Net Claims All other</t>
  </si>
  <si>
    <t>502.1 F All other / 503.2 Mean Net Claims All other</t>
  </si>
  <si>
    <t>502.1 G All other / 503.2 Mean Net Claims All other</t>
  </si>
  <si>
    <t>502.1 H All other / 503.2 Mean Net Claims All other</t>
  </si>
  <si>
    <t>502.1 I All other / 503.2 Mean Net Claims All other</t>
  </si>
  <si>
    <t>502.1 I(i) All other / 503.2 Mean Net Claims All other</t>
  </si>
  <si>
    <t>502.1 E Total / 503.2 Mean Net Claims Total</t>
  </si>
  <si>
    <t>502.1 F Total / 503.2 Mean Net Claims Total</t>
  </si>
  <si>
    <t>502.1 G Total / 503.2 Mean Net Claims Total</t>
  </si>
  <si>
    <t>502.1 H Total / 503.2 Mean Net Claims Total</t>
  </si>
  <si>
    <t>502.1 I Total / 503.2 Mean Net Claims Total</t>
  </si>
  <si>
    <t>502.1 I(i) Total / 503.2 Mean Net Claims Total</t>
  </si>
  <si>
    <t>The table on the right compares the modelled aggregate result with full dependence and a sum of squares test result (SST) assuming zero correlation. Lloyd's will use the table to provide an initial indication of whether the level of diversification within premium risk including catastrophe is appropriate. 
No inputs are required for this section.</t>
  </si>
  <si>
    <t>502.1 Sum(B)</t>
  </si>
  <si>
    <t>502.1 Sum(E)</t>
  </si>
  <si>
    <t>502.1 Sum(F)</t>
  </si>
  <si>
    <t>502.1 Sum(G)</t>
  </si>
  <si>
    <t>502.1 Sum(H)</t>
  </si>
  <si>
    <t>502.1 Sum(I)</t>
  </si>
  <si>
    <t>502.1 E Total</t>
  </si>
  <si>
    <t>502.1 F Total</t>
  </si>
  <si>
    <t>502.1 G Total</t>
  </si>
  <si>
    <t>502.1 H Total</t>
  </si>
  <si>
    <t>502.1 I Total</t>
  </si>
  <si>
    <t>503.3 Total Claims: Fully Dependent minus Modelled</t>
  </si>
  <si>
    <t>1 minus (503.3 Total Claims: Modelled / Fully Dependent)</t>
  </si>
  <si>
    <t>502.1 B Total
+ SQRT(SUMXMY2 ( 502.1 B , 502.1 E ))</t>
  </si>
  <si>
    <t>502.1 B Total
+ SQRT(SUMXMY2 ( 502.1 B , 502.1 F ))</t>
  </si>
  <si>
    <t>502.1 B Total
+ SQRT(SUMXMY2 ( 502.1 B , 502.1 G ))</t>
  </si>
  <si>
    <t>502.1 B Total
+ SQRT(SUMXMY2 ( 502.1 B , 502.1 H ))</t>
  </si>
  <si>
    <t>502.1 B Total
+ SQRT(SUMXMY2 ( 502.1 B , 502.1 I ))</t>
  </si>
  <si>
    <t>503.3 Total Claims: Modelled minus SST</t>
  </si>
  <si>
    <t>503.3 Total Claims: (Modelled less SST) / Modelled</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</si>
  <si>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</si>
  <si>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 xml:space="preserve">    </t>
  </si>
  <si>
    <t xml:space="preserve">Syndicate Number:  </t>
  </si>
  <si>
    <t>510 Reserve Risk - Quantitative Inputs</t>
  </si>
  <si>
    <t>This question relates to risk on earned exposures. 
The Class Names are populated from the selections made at the start of the pre-setup process.</t>
  </si>
  <si>
    <t>F(i)</t>
  </si>
  <si>
    <t>w: if &lt; A</t>
  </si>
  <si>
    <t>Test Class of Business n</t>
  </si>
  <si>
    <t>= SUM(A)
v: if PIM = No &amp; &lt;&gt; 313.3 H5</t>
  </si>
  <si>
    <t>=313.3 I5
w: if &lt; 95th
v: if &lt;&gt; F(i) Total
v: if PIM = No &amp; &lt; A</t>
  </si>
  <si>
    <t>=SUM(F(i))</t>
  </si>
  <si>
    <t xml:space="preserve">
This question relates to the dependencies between the three largest classes of business in terms of mean net claims.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on both classes. Do not complete the shaded boxes. Enter all figures as % to four decimal places.
Example: if the 75th percentile of claims is exceeded on both the largest and second largest classes in 4,000 out of 50,000 simulations, enter 8.0000% in cell in the 75th row/column of the first table. 
</t>
  </si>
  <si>
    <t>510.1 Class Name with largest column B</t>
  </si>
  <si>
    <t>510.1 largest column B</t>
  </si>
  <si>
    <t>510.1 Class Name with 2nd largest column B</t>
  </si>
  <si>
    <t>510.1 2nd largest column B</t>
  </si>
  <si>
    <t>510.1 Class Name with 3rd largest column B</t>
  </si>
  <si>
    <t>510.1 3rd largest column B</t>
  </si>
  <si>
    <r>
      <t xml:space="preserve">LCR </t>
    </r>
    <r>
      <rPr>
        <b/>
        <sz val="16"/>
        <color indexed="9"/>
        <rFont val="Arial"/>
        <family val="2"/>
      </rPr>
      <t>510 VALIDATIONS &amp; WARNINGS</t>
    </r>
  </si>
  <si>
    <t>V510002</t>
  </si>
  <si>
    <t>A (Total)</t>
  </si>
  <si>
    <t>If form 012 indicates PIM status is No, then activate this warning: Is Sum(Col A) = Form 313.3 - H5</t>
  </si>
  <si>
    <t>Net Claims total should equal Form 313.3 - H5, for syndicates not on the Partial Internal Model.</t>
  </si>
  <si>
    <t>ABS(Sum(Col A) - [Form 313.3 H5]) &lt;= £100,000</t>
  </si>
  <si>
    <t>V510009</t>
  </si>
  <si>
    <t>If form 012 indicates PIM status is No, then activate this warning: Is 99.5th Net Claims Percentile (F) &gt; net claims (A)</t>
  </si>
  <si>
    <t>99.5th net claims percentile (F) should be greater than Mean Net Claims (A), for syndicates not on the Partial Internal Model.</t>
  </si>
  <si>
    <t>A - F &lt;= £100,000</t>
  </si>
  <si>
    <t>V510027</t>
  </si>
  <si>
    <t>Mean Net Claims</t>
  </si>
  <si>
    <t>Net Claims should normally be zero or more</t>
  </si>
  <si>
    <t>V510001</t>
  </si>
  <si>
    <t>V510028</t>
  </si>
  <si>
    <t>C (All Other)</t>
  </si>
  <si>
    <t>Should be greater than 50th Net Claims Percentile (B)</t>
  </si>
  <si>
    <t>75th Net Claims Percentile (C) should normally be greater than 50th Net Claims Percentile (B)</t>
  </si>
  <si>
    <t>B - C &lt;= £100,000</t>
  </si>
  <si>
    <t>V510004</t>
  </si>
  <si>
    <t>V510033</t>
  </si>
  <si>
    <t>C (Total)</t>
  </si>
  <si>
    <t>V510029</t>
  </si>
  <si>
    <t>D (All Other)</t>
  </si>
  <si>
    <t>Should be greater than 75th Net Claims Percentile (C)</t>
  </si>
  <si>
    <t>90th Net Claims Percentile (D) should normally be greater than 75th Net Claims Percentile (C)</t>
  </si>
  <si>
    <t>C - D &lt;= £100,000</t>
  </si>
  <si>
    <t>V510005</t>
  </si>
  <si>
    <t>V510034</t>
  </si>
  <si>
    <t>D (Total)</t>
  </si>
  <si>
    <t>V510030</t>
  </si>
  <si>
    <t>E (All Other)</t>
  </si>
  <si>
    <t>Should be greater than 90th Net Claims Percentile (D)</t>
  </si>
  <si>
    <t>95th Net Claims Percentile (E) should normally be greater than 90th Net Claims Percentile (D)</t>
  </si>
  <si>
    <t>D - E &lt;= £100,000</t>
  </si>
  <si>
    <t>V510006</t>
  </si>
  <si>
    <t>E (By Class)</t>
  </si>
  <si>
    <t>V510035</t>
  </si>
  <si>
    <t>E (Total)</t>
  </si>
  <si>
    <t>V510031</t>
  </si>
  <si>
    <t>Should be greater than 95th Net Claims Percentile (E)</t>
  </si>
  <si>
    <t>99.5th Net Claims Percentile (F) should normally be greater than 95th Net Claims Percentile (E)</t>
  </si>
  <si>
    <t>V510032</t>
  </si>
  <si>
    <t>Is 99.5th Net Claims Percentile (F) &gt; net claims (A)</t>
  </si>
  <si>
    <t>99.5th net claims percentile (F) should be greater than Mean Net Claims (A)</t>
  </si>
  <si>
    <t>V510007</t>
  </si>
  <si>
    <t>V510008</t>
  </si>
  <si>
    <t>F (by Class)</t>
  </si>
  <si>
    <t>V510036</t>
  </si>
  <si>
    <t>V510010</t>
  </si>
  <si>
    <t>F Total</t>
  </si>
  <si>
    <t>Does F Total = F(i) Total</t>
  </si>
  <si>
    <t>Total column F should match Total column F(i) diversified claims at the 99.5th percentile</t>
  </si>
  <si>
    <t>ABS(F Total - F(i) Total) &lt;= £100,000</t>
  </si>
  <si>
    <t>P510001</t>
  </si>
  <si>
    <t xml:space="preserve"> = form 313, column I, row 5</t>
  </si>
  <si>
    <t>V510038</t>
  </si>
  <si>
    <t>F(i) (All Other)</t>
  </si>
  <si>
    <t>Should be greater than Total Mean Net Claims (A)</t>
  </si>
  <si>
    <t>B - F(i) &lt;= £100,000</t>
  </si>
  <si>
    <t>V510037</t>
  </si>
  <si>
    <t>F(i) (By Class)</t>
  </si>
  <si>
    <t>511 Reserve Risk - Outputs</t>
  </si>
  <si>
    <t xml:space="preserve">
The table shows the ratios of net claims at the indicated percentiles to mean net claims. The table will be used by Lloyd's when assessing the appropriateness of the modelled claims volatility for individual classes and in aggregate.
No inputs are required for this section.</t>
  </si>
  <si>
    <t>Post Diversified Claims</t>
  </si>
  <si>
    <t>510.1(Row#)A</t>
  </si>
  <si>
    <t>510.1(Row#)B / 511.1(Row#)Mean Net Claims</t>
  </si>
  <si>
    <t>510.1(Row#)C / 511.1(Row#)Mean Net Claims</t>
  </si>
  <si>
    <t>510.1(Row#)D / 511.1(Row#)Mean Net Claims</t>
  </si>
  <si>
    <t>510.1(Row#)E / 511.1(Row#)Mean Net Claims</t>
  </si>
  <si>
    <t>510.1(Row#)F / 511.1(Row#)Mean Net Claims</t>
  </si>
  <si>
    <t>510.1(Row#)F(i) / 511.1(Row#)Mean Net Claims</t>
  </si>
  <si>
    <t>Test Class of Business 1</t>
  </si>
  <si>
    <t>510.1(Row#)G / 511.1(Row#)Mean Net Claims</t>
  </si>
  <si>
    <t>510.1(Row#)I(i) / 511.1(Row#)Mean Net Claims</t>
  </si>
  <si>
    <t>510.1 A All other</t>
  </si>
  <si>
    <t>510.1 B All other / 511.1 Mean Net Claims All other</t>
  </si>
  <si>
    <t>510.1 C All other / 511.1 Mean Net Claims All other</t>
  </si>
  <si>
    <t>510.1 D All other / 511.1 Mean Net Claims All other</t>
  </si>
  <si>
    <t>510.1 E All other / 511.1 Mean Net Claims All other</t>
  </si>
  <si>
    <t>510.1 F All other / 511.1 Mean Net Claims All other</t>
  </si>
  <si>
    <t>510.1 F(i) All other / 511.1 Mean Net Claims All other</t>
  </si>
  <si>
    <t>510.1 A Total</t>
  </si>
  <si>
    <t>510.1 B Total / 511.1 Mean Net Claims Total</t>
  </si>
  <si>
    <t>510.1 C Total / 511.1 Mean Net Claims Total</t>
  </si>
  <si>
    <t>510.1 D Total / 511.1 Mean Net Claims Total</t>
  </si>
  <si>
    <t>510.1 E Total / 511.1 Mean Net Claims Total</t>
  </si>
  <si>
    <t>510.1 F Total / 511.1 Mean Net Claims Total</t>
  </si>
  <si>
    <t>510.1 F(i) Total / 511.1 Mean Net Claims Total</t>
  </si>
  <si>
    <t>The table compares the modelled aggregate result for net claims with full dependence and a sum of squares test result (SST) assuming zero correlation. Lloyd's will use the table to provide an initial indication of whether the level of diversification within reserve risk is appropriate. 
No inputs are required for this section.</t>
  </si>
  <si>
    <t>510.1 Sum(A)</t>
  </si>
  <si>
    <t>510.1 Sum(B)</t>
  </si>
  <si>
    <t>510.1 Sum(C)</t>
  </si>
  <si>
    <t>510.1 Sum(D)</t>
  </si>
  <si>
    <t>510.1 Sum(E)</t>
  </si>
  <si>
    <t>510.1 Sum(F)</t>
  </si>
  <si>
    <t>510.1 B Total</t>
  </si>
  <si>
    <t>510.1 C Total</t>
  </si>
  <si>
    <t>510.1 D Total</t>
  </si>
  <si>
    <t>510.1 E Total</t>
  </si>
  <si>
    <t>510.1 F Total</t>
  </si>
  <si>
    <t>511.2 Total Claims: Fully Dependent minus Modelled</t>
  </si>
  <si>
    <t>1 minus (511.2 Total Claims: Modelled / Fully Dependent)</t>
  </si>
  <si>
    <t>510.1 A Total
+ SQRT(SUMXMY2 ( 510.1 A , 510.1 B ))</t>
  </si>
  <si>
    <t>510.1 A Total
+ SQRT(SUMXMY2 ( 510.1 A , 510.1 C ))</t>
  </si>
  <si>
    <t>510.1 A Total
+ SQRT(SUMXMY2 ( 510.1 A , 510.1 D ))</t>
  </si>
  <si>
    <t>510.1 A Total
+ SQRT(SUMXMY2 ( 510.1 A , 510.1 E ))</t>
  </si>
  <si>
    <t>510.1 A Total
+ SQRT(SUMXMY2 ( 510.1 A , 510.1 F ))</t>
  </si>
  <si>
    <t>511.2 Total Claims: Modelled minus SST</t>
  </si>
  <si>
    <t>511.2 Total Claims: (Modelled less SST) / Modelled</t>
  </si>
  <si>
    <t>The graphs below show the joint exceedance probabilities from Question 2 in graphical form. Lloyd's will use the graphs when assessing whether the level of dependency between the three largest classes in terms of mean claims are appropriate.
No inputs are required for this section.</t>
  </si>
  <si>
    <t>520 Dependencies - Quantitative Inputs</t>
  </si>
  <si>
    <t xml:space="preserve">
Complete the tables below for total premium risk (including catastrophe) and reserve risk. Enter all figures as % to four decimal places.
Enter the probability of exceeding the indicated percentile on both premium and reserve risk.</t>
  </si>
  <si>
    <t>Premium Risk</t>
  </si>
  <si>
    <t>Reserve Risk</t>
  </si>
  <si>
    <t>Break Even Percentile – Premium Risk</t>
  </si>
  <si>
    <t>Break Even Percentile – Reserve Risk</t>
  </si>
  <si>
    <t>Joint Quantile Exceedance Probability</t>
  </si>
  <si>
    <t>Complete the table below for total insurance risk and market risk. Enter all figures as % to four decimal places.</t>
  </si>
  <si>
    <t>Market Risk</t>
  </si>
  <si>
    <t>Break Even Percentile – Insurance Risk</t>
  </si>
  <si>
    <t>Break Even Percentile – Market Risk</t>
  </si>
  <si>
    <t>Complete the table below for total insurance risk and reinsurance credit risk. Enter all figures as % to four decimal places.</t>
  </si>
  <si>
    <t>RI Credit Risk</t>
  </si>
  <si>
    <t>= 520.2 Break Even Percentile - Insurance Risk
0.0000%</t>
  </si>
  <si>
    <t>Break Even Percentile – RI Credit Risk</t>
  </si>
  <si>
    <t>Complete the table below for total insurance risk and operational risk. Enter all figures as % to four decimal places.</t>
  </si>
  <si>
    <t>Break Even Percentile – Operational Risk</t>
  </si>
  <si>
    <t>Question 5</t>
  </si>
  <si>
    <t>Complete the table for the SCR and SCR risk types on an ultimate basis, except for column U which is on a one-year basis.</t>
  </si>
  <si>
    <t>Y</t>
  </si>
  <si>
    <t>Mean (One-year)</t>
  </si>
  <si>
    <t>Risk Margin</t>
  </si>
  <si>
    <t>99.5th Percentile</t>
  </si>
  <si>
    <t>Insurance risk</t>
  </si>
  <si>
    <t xml:space="preserve"> = 314.1 A1</t>
  </si>
  <si>
    <t xml:space="preserve"> = 312.2 P Total
w: if W1 &lt;&gt; W2 + W3</t>
  </si>
  <si>
    <t xml:space="preserve"> = 309.2 G1</t>
  </si>
  <si>
    <t>Premium risk</t>
  </si>
  <si>
    <t xml:space="preserve"> = 314.1 A2</t>
  </si>
  <si>
    <t xml:space="preserve"> = 309.2 G2</t>
  </si>
  <si>
    <t>Reserve risk</t>
  </si>
  <si>
    <t xml:space="preserve"> = 314.1 A3</t>
  </si>
  <si>
    <t xml:space="preserve"> = 309.2 G3</t>
  </si>
  <si>
    <t>Credit risk</t>
  </si>
  <si>
    <t xml:space="preserve"> = 309.2 G4</t>
  </si>
  <si>
    <t>Market risk</t>
  </si>
  <si>
    <t xml:space="preserve"> = 314.2 J9</t>
  </si>
  <si>
    <t xml:space="preserve"> = 314.2 D9</t>
  </si>
  <si>
    <t xml:space="preserve"> = 309.2 G7</t>
  </si>
  <si>
    <t>Operational risk</t>
  </si>
  <si>
    <t xml:space="preserve"> = 309.2 G8</t>
  </si>
  <si>
    <t>SCR</t>
  </si>
  <si>
    <t>= 310.1 A1
v: if PIM = No &amp; &lt;&gt; U1 + U4 + U5 + U6</t>
  </si>
  <si>
    <t xml:space="preserve"> = 310.1 A2
v: if PIM = No &amp; &lt;&gt; V1 + V4 + V5 + V6</t>
  </si>
  <si>
    <t xml:space="preserve"> = 312.2 P Total</t>
  </si>
  <si>
    <t xml:space="preserve"> = 309.1 B1</t>
  </si>
  <si>
    <t>Question 6</t>
  </si>
  <si>
    <t>Complete the table for Insurance Risk excluding natural catastrophe on an ultimate basis.</t>
  </si>
  <si>
    <t>Z</t>
  </si>
  <si>
    <t>AA</t>
  </si>
  <si>
    <t>AC</t>
  </si>
  <si>
    <t>Insurance risk excluding natural catastrophe</t>
  </si>
  <si>
    <t>Premium risk excluding natural catastrophe</t>
  </si>
  <si>
    <t>Cat Risk</t>
  </si>
  <si>
    <r>
      <t xml:space="preserve">LCR </t>
    </r>
    <r>
      <rPr>
        <b/>
        <sz val="16"/>
        <color indexed="9"/>
        <rFont val="Arial"/>
        <family val="2"/>
      </rPr>
      <t>520 VALIDATIONS &amp; WARNINGS</t>
    </r>
  </si>
  <si>
    <t>V520021</t>
  </si>
  <si>
    <t>U7</t>
  </si>
  <si>
    <t>One-year mean SCR</t>
  </si>
  <si>
    <t>If form 012 indicates PIM status is No, then activate this warning: Is U7 = U1 + U4 + U5 + U6</t>
  </si>
  <si>
    <t>Sum of risk categories should equal total mean for one-year risk, for syndicates not on the Partial Internal Model.</t>
  </si>
  <si>
    <t>ABS(U7 - [U1 + U4 + U5 + U6]) &lt;= £100,000</t>
  </si>
  <si>
    <t>V520028</t>
  </si>
  <si>
    <t>V7</t>
  </si>
  <si>
    <t>Ultimate mean SCR</t>
  </si>
  <si>
    <t>If form 012 indicates PIM status is No, then activate this warning: Is V7 = V1 + V4 + V5 + V6</t>
  </si>
  <si>
    <t>Sum of risk categories should equal total mean for ultimate as seen in LCR 310.1 - A2, for syndicates not on the Partial Internal Model.</t>
  </si>
  <si>
    <t>ABS(V7 - [V1 + V4 + V5 + V6]) &lt;= £100,000</t>
  </si>
  <si>
    <t>V520001</t>
  </si>
  <si>
    <t>50th Joint Quantile Exceedance Probability</t>
  </si>
  <si>
    <t>Should be between 50% AND 25%</t>
  </si>
  <si>
    <t>50th Joint Quantile Exceedance Probability should normally be between 50% AND 25%. Outside of this threshold implies there is a negative dependence at the 50th precentile</t>
  </si>
  <si>
    <t>V520002</t>
  </si>
  <si>
    <t>75th Joint Quantile Exceedance Probability</t>
  </si>
  <si>
    <t>Should be between 25% AND  6.25%</t>
  </si>
  <si>
    <t>75th Joint Quantile Exceedance Probability should normally be between 25% AND  6.25%. Outside of this threshold implies there is a negative dependence at the 75th precentile</t>
  </si>
  <si>
    <t>V520003</t>
  </si>
  <si>
    <t>90th Joint Quantile Exceedance Probability</t>
  </si>
  <si>
    <t>Should be between 10% AND  1%</t>
  </si>
  <si>
    <t>90th Joint Quantile Exceedance Probability should normally be between 10% AND  1%. Outside of this threshold implies there is a negative dependence at the 90th precentile</t>
  </si>
  <si>
    <t>V520004</t>
  </si>
  <si>
    <t>95th Joint Quantile Exceedance Probability</t>
  </si>
  <si>
    <t>Should be between 5% AND  0.25%</t>
  </si>
  <si>
    <t>95th Joint Quantile Exceedance Probability should normally be between 5% AND  0.25%. Outside of this threshold implies there is a negative dependence at the 95th precentile</t>
  </si>
  <si>
    <t>V520005</t>
  </si>
  <si>
    <t>E5</t>
  </si>
  <si>
    <t>99.5th Joint Quantile Exceedance Probability</t>
  </si>
  <si>
    <t>Should be between 0.5% AND  0.0025%</t>
  </si>
  <si>
    <t>99.5th Joint Quantile Exceedance Probability should normally be between 0.5% AND  0.0025%. Outside of this threshold implies there is a negative dependence at the 99.5 precentile</t>
  </si>
  <si>
    <t>V520006</t>
  </si>
  <si>
    <t>Should be between 50% AND  25%</t>
  </si>
  <si>
    <t>50th Joint Quantile Exceedance Probability should normally be between 50% AND  25%. Outside of this threshold implies there is a negative dependence at the 50th precentile</t>
  </si>
  <si>
    <t>V520007</t>
  </si>
  <si>
    <t>V520008</t>
  </si>
  <si>
    <t>V520009</t>
  </si>
  <si>
    <t>V520010</t>
  </si>
  <si>
    <t>V520011</t>
  </si>
  <si>
    <t>K1</t>
  </si>
  <si>
    <t>V520012</t>
  </si>
  <si>
    <t>V520013</t>
  </si>
  <si>
    <t>M3</t>
  </si>
  <si>
    <t>V520014</t>
  </si>
  <si>
    <t>N4</t>
  </si>
  <si>
    <t>V520015</t>
  </si>
  <si>
    <t>O5</t>
  </si>
  <si>
    <t>V520016</t>
  </si>
  <si>
    <t>P1</t>
  </si>
  <si>
    <t>V520017</t>
  </si>
  <si>
    <t>V520018</t>
  </si>
  <si>
    <t>R3</t>
  </si>
  <si>
    <t>V520019</t>
  </si>
  <si>
    <t>S4</t>
  </si>
  <si>
    <t>V520020</t>
  </si>
  <si>
    <t>T5</t>
  </si>
  <si>
    <t>P520016</t>
  </si>
  <si>
    <t>U5</t>
  </si>
  <si>
    <t>One Year mean Market Risk</t>
  </si>
  <si>
    <t xml:space="preserve"> = form 314, column J, row 9</t>
  </si>
  <si>
    <t>P520001</t>
  </si>
  <si>
    <t xml:space="preserve"> = form 310, column A, row 1</t>
  </si>
  <si>
    <t>P520005</t>
  </si>
  <si>
    <t>V1</t>
  </si>
  <si>
    <t>Ultimate mean Insurance Risk</t>
  </si>
  <si>
    <t xml:space="preserve"> = form 314, column A, row 1</t>
  </si>
  <si>
    <t>P520006</t>
  </si>
  <si>
    <t>V2</t>
  </si>
  <si>
    <t>Ultimate mean Premium Risk</t>
  </si>
  <si>
    <t xml:space="preserve"> = form 314, column A, row 2</t>
  </si>
  <si>
    <t>P520007</t>
  </si>
  <si>
    <t>V3</t>
  </si>
  <si>
    <t>Ultimate mean Reserve Risk</t>
  </si>
  <si>
    <t xml:space="preserve"> = form 314, column A, row 3</t>
  </si>
  <si>
    <t>P520008</t>
  </si>
  <si>
    <t>V5</t>
  </si>
  <si>
    <t>Ultimate mean Market Risk</t>
  </si>
  <si>
    <t xml:space="preserve"> = form 314, column D, row 9</t>
  </si>
  <si>
    <t>P520002</t>
  </si>
  <si>
    <t xml:space="preserve"> = form 310, column A, row 2</t>
  </si>
  <si>
    <t>V520024</t>
  </si>
  <si>
    <t>W1</t>
  </si>
  <si>
    <t>Ultimate Risk Margin Insurance Risk</t>
  </si>
  <si>
    <t>Is W1 = Sum(W2 + W3)</t>
  </si>
  <si>
    <t>Sum of Risk Margin allocated to Insurance Risk should equal the amounts credited to Premium and Reserve Risk.</t>
  </si>
  <si>
    <t>ABS(W1 - (W2 + W3)) &lt;= £100,000</t>
  </si>
  <si>
    <t>P520003</t>
  </si>
  <si>
    <t xml:space="preserve"> = Form 312, column P, Total</t>
  </si>
  <si>
    <t>P520004</t>
  </si>
  <si>
    <t>W7</t>
  </si>
  <si>
    <t>Ultimate Risk Margin SCR</t>
  </si>
  <si>
    <t>P520009</t>
  </si>
  <si>
    <t>Y1</t>
  </si>
  <si>
    <t>99.5th percentile Insurance Risk</t>
  </si>
  <si>
    <t xml:space="preserve"> = form 309, column G, row 1</t>
  </si>
  <si>
    <t>P520010</t>
  </si>
  <si>
    <t>Y2</t>
  </si>
  <si>
    <t>99.5th percentile Premium Risk</t>
  </si>
  <si>
    <t xml:space="preserve"> = form 309, column G, row 2</t>
  </si>
  <si>
    <t>P520011</t>
  </si>
  <si>
    <t>Y3</t>
  </si>
  <si>
    <t>99.5th percentile Reserve Risk</t>
  </si>
  <si>
    <t xml:space="preserve"> = form 309, column G, row 3</t>
  </si>
  <si>
    <t>P520012</t>
  </si>
  <si>
    <t>Y4</t>
  </si>
  <si>
    <t>99.5th percentile Credit Risk</t>
  </si>
  <si>
    <t xml:space="preserve"> = form 309, column G, row 4</t>
  </si>
  <si>
    <t>P520013</t>
  </si>
  <si>
    <t>Y5</t>
  </si>
  <si>
    <t>99.5th percentile Market Risk</t>
  </si>
  <si>
    <t xml:space="preserve"> = form 309, column G, row 7</t>
  </si>
  <si>
    <t>P520014</t>
  </si>
  <si>
    <t>Y6</t>
  </si>
  <si>
    <t>99.5th percentile Operational Risk</t>
  </si>
  <si>
    <t xml:space="preserve"> = form 309, column G, row 8</t>
  </si>
  <si>
    <t>P520015</t>
  </si>
  <si>
    <t>Y7</t>
  </si>
  <si>
    <t>99.5th percentile SCR</t>
  </si>
  <si>
    <t xml:space="preserve"> = form 309, column B, row 1</t>
  </si>
  <si>
    <t>521 Dependencies - Outputs</t>
  </si>
  <si>
    <t>The graph shows the joint exceedance probabilities from Question 1 in graphical form. Lloyd's will use the graphs when assessing whether the level of dependency between total premium risk and reserve risk is appropriate.
No inputs are required for this section.</t>
  </si>
  <si>
    <t>The graph shows the joint exceedance probabilities from Question 2 in graphical form. Lloyd's will use the graphs when assessing whether the level of dependency between total insurance risk and market risk is appropriate.
No inputs are required for this section.</t>
  </si>
  <si>
    <t>The graph shows the joint exceedance probabilities from Question 3 in graphical form. Lloyd's will use the graphs when assessing whether the level of dependency between total insurance risk and RI credit risk is appropriate.
No inputs are required for this section.</t>
  </si>
  <si>
    <t>The graph shows the joint exceedance probabilities from Question 4 in graphical form. Lloyd's will use the graphs when assessing whether the level of dependency between total insurance risk and operational risk is appropriate.
No inputs are required for this section.</t>
  </si>
  <si>
    <t>The table compares the modelled aggregate result for insurance risk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insurance risk is appropriate. 
No inputs are required for this section.</t>
  </si>
  <si>
    <t>Mean  (adjusted)</t>
  </si>
  <si>
    <t>99.5th Percentile (adjusted)</t>
  </si>
  <si>
    <t xml:space="preserve">Premium risk </t>
  </si>
  <si>
    <t>= 520.5 V2 + 520.5 W2</t>
  </si>
  <si>
    <t>= 99.5th minus Mean</t>
  </si>
  <si>
    <t>= 520.5 W2 + 520.5 X2 + 520.5 Y2</t>
  </si>
  <si>
    <t>= 520.5 V3 + 520.5 W3</t>
  </si>
  <si>
    <t>= 520.5 W3 + 520.5 X3 + 520.5 Y3</t>
  </si>
  <si>
    <t>Insurance Risk (Fully Dependent)</t>
  </si>
  <si>
    <t>= 521.5 Mean Risk: Premium + Reserve</t>
  </si>
  <si>
    <t>= 521.5 99.5th Risk: Premium + Reserve</t>
  </si>
  <si>
    <t>Insurance Risk (Modelled)</t>
  </si>
  <si>
    <t>= 520.5 V1 + 520.5 W1</t>
  </si>
  <si>
    <t>= 520.5 W1 + 520.5 X1 + 520.5 Y1</t>
  </si>
  <si>
    <t>= 521.5 Mean Insurance Risk:
Fully Dependent minus Modelled</t>
  </si>
  <si>
    <t>= 521.5 99.5th Insurance Risk:
Fully Dependent minus Modelled</t>
  </si>
  <si>
    <t>1 minus (521.5 Insurance Risk:
Modelled / Fully Dependent)</t>
  </si>
  <si>
    <t>Insurance Risk (SST)</t>
  </si>
  <si>
    <t>= 521.5 Mean Insurance Risk (SST)
 + SQRT(SUMXMY2 ( Premium risk 99.5th : Reserve risk 99.5th , Premium risk Mean : Reserve risk Mean ))</t>
  </si>
  <si>
    <t>= 521.5 Mean Insurance Risk:
Modelled minus SST</t>
  </si>
  <si>
    <t>= 521.5 99.5th Insurance Risk:
Modelled minus SST</t>
  </si>
  <si>
    <t>% Difference with Modelled Risk</t>
  </si>
  <si>
    <t>= 521.5 Insurance Risk:
(Modelled less SST) / Modelled</t>
  </si>
  <si>
    <t>The table compares the modelled aggregate result for all SCR risk types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SCR is appropriate. 
No inputs are required for this section</t>
  </si>
  <si>
    <t>= 520.5 V4</t>
  </si>
  <si>
    <t>= 520.5 Y4</t>
  </si>
  <si>
    <t>= 520.5 V5</t>
  </si>
  <si>
    <t>= 520.5 Y5</t>
  </si>
  <si>
    <t>= 520.5 V6</t>
  </si>
  <si>
    <t>= 520.5 Y6</t>
  </si>
  <si>
    <t>SCR (Fully Dependent)</t>
  </si>
  <si>
    <t>= SUM (521.6 Mean: Insurance risk,
Credit risk, Market risk, Operational risk)</t>
  </si>
  <si>
    <t>= SUM (521.6 99.5th: Insurance risk,
Credit risk, Market risk, Operational risk)</t>
  </si>
  <si>
    <t>SCR (Modelled)</t>
  </si>
  <si>
    <t>= 520.5 V7 + 520.5 W1</t>
  </si>
  <si>
    <t xml:space="preserve">= 520.5 Y7 + 520.5 W1 + 520.5 X1 </t>
  </si>
  <si>
    <t>= 521.6 Mean SCR:
Fully Dependent minus Modelled</t>
  </si>
  <si>
    <t>= 521.6 99.5th SCR:
Fully Dependent minus Modelled</t>
  </si>
  <si>
    <t>= 1 minus
(521.6 SCR: Modelled / Fully Dependent)</t>
  </si>
  <si>
    <t>SCR (SST)</t>
  </si>
  <si>
    <t>= 521.6 Mean SCR (SST)
+ SQRT(SUMXMY2 ( [521.6 Mean: Insurance risk, Credit risk, Market risk, Operational risk] , [521.6 99.5th: Insurance risk, Credit risk, Market risk, Operational risk] ))</t>
  </si>
  <si>
    <t>= 521.6 Mean SCR: Modelled minus SST</t>
  </si>
  <si>
    <t>= 521.6 99.5th SCR: Modelled minus SST</t>
  </si>
  <si>
    <t>% Difference with Modelled SCR</t>
  </si>
  <si>
    <t>= 521.6 SCR:
(Modelled less SST) / Modelled</t>
  </si>
  <si>
    <t>Question 7</t>
  </si>
  <si>
    <t>The table compares the modelled aggregate result for insurance risk excluding natural catastrophe with full dependence and a sum of squares test result (SST) assuming zero correlation. The credit from the risk margin has been excluded from the mean and 99.5th values provided in Question 6. Lloyd's will use the table to provide an initial indication of whether the level of diversification within insurance risk is appropriate. 
No inputs are required for this section.</t>
  </si>
  <si>
    <t>= 520.6 Z2 + 520.6 AA2</t>
  </si>
  <si>
    <t>= 520.6 AA2 + 520.6 AB2 + 520.6 AC2</t>
  </si>
  <si>
    <t>Insurance Risk excluding natural catastrophe (Fully Dependent)</t>
  </si>
  <si>
    <t>= 521.7 Mean:
Premium risk Exc Nat Cat + Reserve risk</t>
  </si>
  <si>
    <t>= 521.7 99.5th:
Premium risk Exc Nat Cat + Reserve risk</t>
  </si>
  <si>
    <t>Insurance Risk excluding natural catastrophe (Modelled)</t>
  </si>
  <si>
    <t>= 520.6 Z1 + 520.6 AA1</t>
  </si>
  <si>
    <t>= 520.6 AA1 + 520.6 AB1 + 520.6 AC1</t>
  </si>
  <si>
    <t>= 521.7 Mean Insurance risk Exc Nat Cat: Fully Dependent minus Modelled</t>
  </si>
  <si>
    <t>= 521.7 99.5th Insurance risk Exc Nat Cat: Fully Dependent minus Modelled</t>
  </si>
  <si>
    <t>= 1 minus (521.7 Insurance risk Exc Nat Cat: Modelled / Fully Dependent)</t>
  </si>
  <si>
    <t>Insurance Risk excluding natural catastrophe (SST)</t>
  </si>
  <si>
    <t>= 521.7 Mean Insurance risk Exc Nat Cat (SST)
 + SQRT(SUMXMY2 ( [521.7 Mean: Premium risk Exc Nat Cat, Reserve risk] , [521.7 99.5th: Premium risk Exc Nat Cat, Reserve risk] ))</t>
  </si>
  <si>
    <t>= 521.7 Mean Insurance risk Exc Nat Cat: Modelled minus SST</t>
  </si>
  <si>
    <t>= 521.7 99.5th Insurance risk Exc Nat Cat: Modelled minus SST</t>
  </si>
  <si>
    <t>= 521.7 Insurance risk Exc Nat Cat: (Modelled less SST) / Modelled</t>
  </si>
  <si>
    <t>530 Reinsurance - Quantitative Inputs</t>
  </si>
  <si>
    <t>This question relates to the amount of ultimate credit risk associated with different levels of reinsurance recoveries.</t>
  </si>
  <si>
    <t>RI credit risk distribution value</t>
  </si>
  <si>
    <t>RI credit risk loss on RI recovery</t>
  </si>
  <si>
    <t>v: if &lt; C1</t>
  </si>
  <si>
    <t>v: if &lt; D1</t>
  </si>
  <si>
    <t>= 309.2 G5
v: if &lt; E1
w: if &lt; A1</t>
  </si>
  <si>
    <t>RI recovery (gross) -
all counterparties</t>
  </si>
  <si>
    <t>RI recovery (gross) -
Defaulting counterparties</t>
  </si>
  <si>
    <t>This question relates to the level of modelled outwards reinsurance benefit to the SCR. Please comment on any limitations of extracting this information if applicable.</t>
  </si>
  <si>
    <t>Reinsurance benefit</t>
  </si>
  <si>
    <t>Non-proportional benefit</t>
  </si>
  <si>
    <t>Total benefit</t>
  </si>
  <si>
    <t>One-year</t>
  </si>
  <si>
    <t>Base SCR</t>
  </si>
  <si>
    <t xml:space="preserve"> = 309.1 A1</t>
  </si>
  <si>
    <t>Adjusted SCR</t>
  </si>
  <si>
    <t>Benefit to SCR</t>
  </si>
  <si>
    <t xml:space="preserve"> = (G2 - G1) / G1
%</t>
  </si>
  <si>
    <t xml:space="preserve"> = (H2 - H1) / H1
%</t>
  </si>
  <si>
    <t xml:space="preserve"> = (I2 - I1) / I1
%</t>
  </si>
  <si>
    <t xml:space="preserve"> = (J2 - J1) / J1
%</t>
  </si>
  <si>
    <r>
      <t xml:space="preserve">LCR </t>
    </r>
    <r>
      <rPr>
        <b/>
        <sz val="16"/>
        <color indexed="9"/>
        <rFont val="Arial"/>
        <family val="2"/>
      </rPr>
      <t>530 VALIDATIONS &amp; WARNINGS</t>
    </r>
  </si>
  <si>
    <t>P530001</t>
  </si>
  <si>
    <t>99.5th - "RI credit risk loss on RI recovery"</t>
  </si>
  <si>
    <t xml:space="preserve"> = form 309, column G, row 5</t>
  </si>
  <si>
    <t>V530002</t>
  </si>
  <si>
    <t>RI credit risk loss on RI recovery: 75th percentile</t>
  </si>
  <si>
    <t>V530003</t>
  </si>
  <si>
    <t>RI credit risk loss on RI recovery: 90th percentile</t>
  </si>
  <si>
    <t>V530004</t>
  </si>
  <si>
    <t>RI credit risk loss on RI recovery: 95th percentile</t>
  </si>
  <si>
    <t>V530005</t>
  </si>
  <si>
    <t>RI credit risk loss on RI recovery: 99.5th percentile</t>
  </si>
  <si>
    <t>The 99.5th percentile must be greater than or equal to the 95th percentile</t>
  </si>
  <si>
    <t>V530006</t>
  </si>
  <si>
    <t>Is F1 &gt;= A1</t>
  </si>
  <si>
    <t>The 99.5th percentile must be greater than or equal to the Mean</t>
  </si>
  <si>
    <t>A1 - F1 &lt;= £100,000</t>
  </si>
  <si>
    <t>531 Reinsurance - Outputs</t>
  </si>
  <si>
    <t>The table compares the RI credit risk losses to the recoveries gross of those losses at different percentiles of RI credit risk loss. Lloyd's will use the table to provide an initial indication of whether the severity of RI credit risk loss is appropriate relative to the modelled RI recoveries.
No inputs are required for this section.</t>
  </si>
  <si>
    <t>RI  credit risk loss on RI recovery</t>
  </si>
  <si>
    <t>= 530 A1</t>
  </si>
  <si>
    <t>= 530 B1</t>
  </si>
  <si>
    <t>= 530 C1</t>
  </si>
  <si>
    <t>= 530 D1</t>
  </si>
  <si>
    <t>= 530 E1</t>
  </si>
  <si>
    <t>= 530 F1</t>
  </si>
  <si>
    <t>= 530 A2</t>
  </si>
  <si>
    <t>= 530 B2</t>
  </si>
  <si>
    <t>= 530 C2</t>
  </si>
  <si>
    <t>= 530 D2</t>
  </si>
  <si>
    <t>= 530 E2</t>
  </si>
  <si>
    <t>= 530 F2</t>
  </si>
  <si>
    <t>= 530 A3</t>
  </si>
  <si>
    <t>= 530 B3</t>
  </si>
  <si>
    <t>= 530 C3</t>
  </si>
  <si>
    <t>= 530 D3</t>
  </si>
  <si>
    <t>= 530 E3</t>
  </si>
  <si>
    <t>= 530 F3</t>
  </si>
  <si>
    <t>RI credit risk loss vs. RI recovery (Gross) - all counterparties</t>
  </si>
  <si>
    <t>= 531.1 RI credit risk loss on RI recovery / ABS (531.1 RI recovery gross all counterparties)</t>
  </si>
  <si>
    <t>RI credit risk loss vs. RI recovery (Gross) - defaulting counterparties</t>
  </si>
  <si>
    <t>= 531.1 RI credit risk loss on RI recovery / ABS (531.1 RI recovery gross Defaulting counterparties)</t>
  </si>
  <si>
    <t>= 531.1 RI credit risk loss on RI recovery / ABS (531.1 RI recovery gross Defaulting counterparties)
w: if &lt; 50%</t>
  </si>
  <si>
    <r>
      <t xml:space="preserve">LCR </t>
    </r>
    <r>
      <rPr>
        <b/>
        <sz val="16"/>
        <color indexed="9"/>
        <rFont val="Arial"/>
        <family val="2"/>
      </rPr>
      <t>531 VALIDATIONS &amp; WARNINGS</t>
    </r>
  </si>
  <si>
    <t>V531001</t>
  </si>
  <si>
    <t>530 F1 / ABS (530 F3)</t>
  </si>
  <si>
    <t>99.5th - "RI credit risk loss vs. RI recovery (Gross) - defaulting counterparties"</t>
  </si>
  <si>
    <t>Should be more than or equal to 50%</t>
  </si>
  <si>
    <t>Lloyd's requires a loss given default of 50%.</t>
  </si>
  <si>
    <t>540 Post Diversified Risks - Quantitative Inputs</t>
  </si>
  <si>
    <t>All agents are required to use a standardised approach for calculating the post diversification amounts shown in column G of form 309. This method requires averaging SCR risk types over a range of simulations after sorting by size of the simulated balance sheet position. It must be applied to both one-year and ultimate SCR risk types.</t>
  </si>
  <si>
    <t>Simulations</t>
  </si>
  <si>
    <t>Values</t>
  </si>
  <si>
    <t>No. of simulations</t>
  </si>
  <si>
    <t>SCR Percentile</t>
  </si>
  <si>
    <t>Confidence Level for Range</t>
  </si>
  <si>
    <t>Confidence Interval</t>
  </si>
  <si>
    <t>= A5 minus A6</t>
  </si>
  <si>
    <t>SCR - Upper bound</t>
  </si>
  <si>
    <t>SCR - Lower bound</t>
  </si>
  <si>
    <t xml:space="preserve">The submitted one-year and ultimate SCRs, as submitted on form 309 table 1, will show here.
</t>
  </si>
  <si>
    <t>Syndicate SCR (as at 1st January in the Proposed Underwriting Year)</t>
  </si>
  <si>
    <t>Calculate the averages of the SCR risk types over the range of simulations determined in Question 1.</t>
  </si>
  <si>
    <t>Risk Groups</t>
  </si>
  <si>
    <t>Confidence Interval Risk type averages</t>
  </si>
  <si>
    <t xml:space="preserve">  Premium risk </t>
  </si>
  <si>
    <t xml:space="preserve">  Reserve risk</t>
  </si>
  <si>
    <t xml:space="preserve">  RI credit risk</t>
  </si>
  <si>
    <t xml:space="preserve">  Other credit risk</t>
  </si>
  <si>
    <t xml:space="preserve">CI SCR </t>
  </si>
  <si>
    <t>541 Post Diversified Risks - Outputs</t>
  </si>
  <si>
    <t>The table shows the percentage difference between the ultimate SCR reported on the LCR form 309 and the upper and lower bounds of the 95% confidence range used to calculate the LCR post diversified amounts. These percentages are a measure of simulation error.
No inputs are required for this section.</t>
  </si>
  <si>
    <t>SCR - upper bound</t>
  </si>
  <si>
    <t>= 540.1 B5</t>
  </si>
  <si>
    <t>= 541.1: (SCR Upper bound minus Ultimate SCR) / Ultimate SCR</t>
  </si>
  <si>
    <t>SCR - lower bound</t>
  </si>
  <si>
    <t>= 540.1 B6</t>
  </si>
  <si>
    <t>= 541.1: (SCR Lower bound minus Ultimate SCR) / Ultimate SCR</t>
  </si>
  <si>
    <t>The table shows the values to be reported on the LCR form 309, column G as the post diversification amounts.
No inputs are required for this section.</t>
  </si>
  <si>
    <t>Scale Factors</t>
  </si>
  <si>
    <t>= 540.2 C1 / 540.3 E9</t>
  </si>
  <si>
    <t>= 540.2 D1 / 540.3 F9</t>
  </si>
  <si>
    <t>Form 309 Post-Diversification Risks</t>
  </si>
  <si>
    <t>= 541.2 One-Year:
Premium risk + Reserve risk</t>
  </si>
  <si>
    <t>= 541.2 Ultimate:
Premium risk + Reserve risk</t>
  </si>
  <si>
    <t>= 540.2 E2 *
541.2 One-Year Scale Factor</t>
  </si>
  <si>
    <t>= 540.2 F2 *
541.2 Ultimate Scale Factor</t>
  </si>
  <si>
    <t>= 540.2 E3 *
541.2 One-Year Scale Factor</t>
  </si>
  <si>
    <t>= 540.2 F3 *
541.2 Ultimate Scale Factor</t>
  </si>
  <si>
    <t>= 541.2 One-Year:
RI credit risk + Other credit risk</t>
  </si>
  <si>
    <t>= 541.2 Ultimate:
RI credit risk + Other credit risk</t>
  </si>
  <si>
    <t>Reinsurance credit risk</t>
  </si>
  <si>
    <t>= 540.2 E5 *
541.2 One-Year Scale Factor</t>
  </si>
  <si>
    <t>= 540.2 F5 *
541.2 Ultimate Scale Factor</t>
  </si>
  <si>
    <t>Other credit risk</t>
  </si>
  <si>
    <t>= 540.2 E6 *
541.2 One-Year Scale Factor</t>
  </si>
  <si>
    <t>= 540.2 F6 *
541.2 Ultimate Scale Factor</t>
  </si>
  <si>
    <t>= 540.2 E7 *
541.2 One-Year Scale Factor</t>
  </si>
  <si>
    <t>= 540.2 F7 *
541.2 Ultimate Scale Factor</t>
  </si>
  <si>
    <t>= 540.2 E8 *
541.2 One-Year Scale Factor</t>
  </si>
  <si>
    <t>= 540.2 F8 *
541.2 Ultimate Scale Factor</t>
  </si>
  <si>
    <t>= 541.2 One-Year:
Insurance risk + Credit risk + Market risk + Operational risk</t>
  </si>
  <si>
    <t>= 541.2 Ultimate:
Insurance risk + Credit risk + Market risk + Operational risk</t>
  </si>
  <si>
    <t>550 LCR vs SBF Reconciliation</t>
  </si>
  <si>
    <t>The premium volume and loss ratio assumptions for new business within the LCR submissions should be consistent with the relevant SBF used in modelling the LCR. Agents are expected to provide comments where there are differences between the ultimate LCR and SBF and between the One Year LCR and Ultimate LCR. Enter all values as positive amounts. Additionally, agents are expected to provide comments on differences between one year and ultimate premium and claim amounts. Note that there are expected differences due to the deviation in reporting basis between 1 year and ultimate however these should be understood and explainable. Please note that one year claims should be consistent with the claims used in the one year SCR calculation i.e. it should include any model loss ratio uplifts to plan where applicable.</t>
  </si>
  <si>
    <t>LCR and SBF reconciliations</t>
  </si>
  <si>
    <t>Item</t>
  </si>
  <si>
    <t>LCR ultimate</t>
  </si>
  <si>
    <t>SBF</t>
  </si>
  <si>
    <t>Difference 
(absolute)</t>
  </si>
  <si>
    <t>Difference 
(relative)</t>
  </si>
  <si>
    <t>LCR one year</t>
  </si>
  <si>
    <t>Net premium</t>
  </si>
  <si>
    <t>= 313.1 D1</t>
  </si>
  <si>
    <t>= A1 - B1</t>
  </si>
  <si>
    <t>=1 - (A1/B1)
w: if ABS(D1) &gt; 2% &amp; ABS(C1) &gt; £1m</t>
  </si>
  <si>
    <t>w: if &gt; A1</t>
  </si>
  <si>
    <t>= G1 - A1</t>
  </si>
  <si>
    <t>=1 - (G1/A1)
w: if ABS(I1) &gt; 2% &amp; ABS(H1) &gt; £1m</t>
  </si>
  <si>
    <t>Net claims</t>
  </si>
  <si>
    <t>= A1 * 561 G Total</t>
  </si>
  <si>
    <t>= A2 - B2</t>
  </si>
  <si>
    <t>=1 - (A2/B2)
w: if ABS(D2) &gt; 2% &amp; ABS(C2) &gt; £1m</t>
  </si>
  <si>
    <t>= G2 - A2</t>
  </si>
  <si>
    <t>=1 - (G2/A2)
w: if ABS(I2) &gt; 2% &amp; ABS(H2) &gt; £1m</t>
  </si>
  <si>
    <t>The profit (mean) assumptions for new business within the LCR submissions is not on the same basis as mean profit in the relevant SBF. Hence the mean profit in the SBF and LCR may be different for a few reasons. Some of the reasons for this difference is captured in the table. The reasons for the difference will assist Lloyd’s in the SCR reviews and for LIM validation. Values should be entered as a positive amount if this increases the profit amount, and negative amounts if these decrease the profit amount.</t>
  </si>
  <si>
    <t>Amount</t>
  </si>
  <si>
    <t>Comment</t>
  </si>
  <si>
    <t>SBF Profit/(Loss) for the period</t>
  </si>
  <si>
    <t>SBF Total Investment return</t>
  </si>
  <si>
    <t>SBF Profit excl. Investment return</t>
  </si>
  <si>
    <t>= E1 minus E2</t>
  </si>
  <si>
    <t>LCR Premium risk mean</t>
  </si>
  <si>
    <t>= 314.1 A2 
(rev signage)</t>
  </si>
  <si>
    <t>ULO profit in best estimate liabilities</t>
  </si>
  <si>
    <t>= 312.2 col O ULO
(rev signage)</t>
  </si>
  <si>
    <t>RM allocated to Premium risk</t>
  </si>
  <si>
    <t>= 520.5 W2</t>
  </si>
  <si>
    <t>7a</t>
  </si>
  <si>
    <t>Difference between plan and model loss ratios</t>
  </si>
  <si>
    <t>7b</t>
  </si>
  <si>
    <t>RI costs beyond planned year</t>
  </si>
  <si>
    <t>w if +ve</t>
  </si>
  <si>
    <t>7c</t>
  </si>
  <si>
    <t>Profit from unearned unwritten business on prior YOA not in TPs</t>
  </si>
  <si>
    <t>Accrual of managing agent profit commission*</t>
  </si>
  <si>
    <t>LCR Premium risk mean (adjusted)</t>
  </si>
  <si>
    <t xml:space="preserve">= E4 + E5 - E6 + E7a - E7b - E7c + E8 + E9 </t>
  </si>
  <si>
    <t>SBF less LCR (adjusted)</t>
  </si>
  <si>
    <t>= E3 minus E10</t>
  </si>
  <si>
    <r>
      <t xml:space="preserve">LCR </t>
    </r>
    <r>
      <rPr>
        <b/>
        <sz val="16"/>
        <color indexed="9"/>
        <rFont val="Arial"/>
        <family val="2"/>
      </rPr>
      <t>550 VALIDATIONS &amp; WARNINGS</t>
    </r>
  </si>
  <si>
    <t>P550001</t>
  </si>
  <si>
    <t>LCR Net Premium</t>
  </si>
  <si>
    <t xml:space="preserve"> = form 313, column D, row 1</t>
  </si>
  <si>
    <t>V550001</t>
  </si>
  <si>
    <t>Difference (Relative) LCR v SBF PY Net Premium</t>
  </si>
  <si>
    <t>Should be less than 2% OR ABS(D1) can be more than 2% ONLY where absolute difference (ABS(C1)) is less than £1m.</t>
  </si>
  <si>
    <t>The difference in new business net premium from SBF and LCR should be consistent.</t>
  </si>
  <si>
    <t>V550002</t>
  </si>
  <si>
    <t>Difference (Relative) LCR v SBF Net Claims</t>
  </si>
  <si>
    <t>Should be less than 2% OR ABS(D2) can be more than 2% ONLY where absolute difference (ABS(C2)) is less than £1m.</t>
  </si>
  <si>
    <t>The difference in new business net claims from SBF and LCR should be consistent.</t>
  </si>
  <si>
    <t>P550002</t>
  </si>
  <si>
    <t xml:space="preserve"> = form 314, column A, row 2 (rev signage)</t>
  </si>
  <si>
    <t>P550003</t>
  </si>
  <si>
    <t xml:space="preserve"> = form 312, column O, line 2, ULO row (rev signage)</t>
  </si>
  <si>
    <t>V550003</t>
  </si>
  <si>
    <t>E7b</t>
  </si>
  <si>
    <t>Please review if the signage entered is correct; typically (but not in all cases) we would expect this entry for RI costs beyond planned year to be less than or equal to zero.</t>
  </si>
  <si>
    <t>V550006</t>
  </si>
  <si>
    <t>LCR one-year Net Premium</t>
  </si>
  <si>
    <t>Is G1 &lt;= A1</t>
  </si>
  <si>
    <t>LCR one-year net premium should be less than LCR ultimate net premium.</t>
  </si>
  <si>
    <t>G1 - A1 &lt;= £100,000</t>
  </si>
  <si>
    <t>V550004</t>
  </si>
  <si>
    <t>Difference (Relative) LCR Net Premium - one-year v ultimate</t>
  </si>
  <si>
    <t>Should be less than 2% OR ABS(I1) can be more than 2% ONLY where absolute difference (ABS(H1)) is less than £1m.</t>
  </si>
  <si>
    <t>The difference in new business net premium from SBF and LCR one-year should be consistent.</t>
  </si>
  <si>
    <t>V550005</t>
  </si>
  <si>
    <t>Difference (Relative) LCR Net Claims - one-year v ultimate</t>
  </si>
  <si>
    <t>Should be less than 2% OR ABS(I2) can be more than 2% ONLY where absolute difference (ABS(H2)) is less than £1m.</t>
  </si>
  <si>
    <t>560 YOA SCR Inputs</t>
  </si>
  <si>
    <t>This question relates to the split of ultimate SCR across open years of account (YOA). This information will be used to validate the YOA allocation to members produced from Lloyd's Internal Model. This should help identify any anomalies that could lead to inequitable allocation or unjustified capital releases.
If the syndicate has unnaturally open back years then select 'Yes' from the dropdown and fill in the SCR for the extra open years.</t>
  </si>
  <si>
    <t>Does this syndicate have any unnaturally open back years?</t>
  </si>
  <si>
    <t>v: if blank</t>
  </si>
  <si>
    <t>YOA</t>
  </si>
  <si>
    <t>SCR Split</t>
  </si>
  <si>
    <t>% Split</t>
  </si>
  <si>
    <t>SCR (Ultimate) Split</t>
  </si>
  <si>
    <t>=PY</t>
  </si>
  <si>
    <t>w: if &lt;&gt; 0 &amp; 311.2 (YOA) col L = 0
w: if = 0 &amp; 311.2 (YOA) col L &lt;&gt; 0</t>
  </si>
  <si>
    <t>= SCR Split / Total</t>
  </si>
  <si>
    <t>=PY-1</t>
  </si>
  <si>
    <t>=PY-2</t>
  </si>
  <si>
    <t>w: if &lt;&gt; blank &amp; 
open back years = No</t>
  </si>
  <si>
    <t>= 309.1 B1
v: if &lt;&gt; SUM(SCR Split)</t>
  </si>
  <si>
    <t>=PY-3</t>
  </si>
  <si>
    <t>=PY-4</t>
  </si>
  <si>
    <t>=PY-5</t>
  </si>
  <si>
    <t>=PY-6</t>
  </si>
  <si>
    <r>
      <t xml:space="preserve">LCR </t>
    </r>
    <r>
      <rPr>
        <b/>
        <sz val="16"/>
        <color indexed="9"/>
        <rFont val="Arial"/>
        <family val="2"/>
      </rPr>
      <t>560 VALIDATIONS &amp; WARNINGS</t>
    </r>
  </si>
  <si>
    <t>P560001</t>
  </si>
  <si>
    <t>SCR Total</t>
  </si>
  <si>
    <t>YOA SCR Total</t>
  </si>
  <si>
    <t>V560001</t>
  </si>
  <si>
    <t>Is Sum(YOA SCR) = Total SCR</t>
  </si>
  <si>
    <t>Total of SCR splits by open YOA should match Form 309.1 - B1</t>
  </si>
  <si>
    <t>ABS(Sum(YOA SCR) - Total SCR) &lt;= £100,000</t>
  </si>
  <si>
    <t>V560002</t>
  </si>
  <si>
    <t>Unnaturally Open Back Year Dropdown</t>
  </si>
  <si>
    <t>Unnaturally Open Back Years question must be populated.</t>
  </si>
  <si>
    <t>Is UOBY &lt;&gt; blank</t>
  </si>
  <si>
    <t>An answer must be provided for the RICB modelled question. Error generated due to field being left blank or selected value doesn't match "Yes" or "No"</t>
  </si>
  <si>
    <t>V560003</t>
  </si>
  <si>
    <t>Is UOBY = No &amp; YOA PY-3 = 0</t>
  </si>
  <si>
    <t>YOA should not be inputted if unnaturally open back years have not been explictly declared.</t>
  </si>
  <si>
    <t>V560004</t>
  </si>
  <si>
    <t>Is UOBY = No &amp; YOA PY-4 = 0</t>
  </si>
  <si>
    <t>V560005</t>
  </si>
  <si>
    <t>Is UOBY = No &amp; YOA PY-5 = 0</t>
  </si>
  <si>
    <t>V560006</t>
  </si>
  <si>
    <t>Is UOBY = No &amp; YOA PY-6 = 0</t>
  </si>
  <si>
    <t>V560007</t>
  </si>
  <si>
    <t>SCR PY</t>
  </si>
  <si>
    <t>YOA SCR PY</t>
  </si>
  <si>
    <t>Is SCR PY &lt;&gt; 0 &amp; 311.2 YOA PY &lt;&gt; 0</t>
  </si>
  <si>
    <t>An SCR amount should be inputted where there are Total Claims existing on form 311.</t>
  </si>
  <si>
    <t>V560008</t>
  </si>
  <si>
    <t>SCR PY-1</t>
  </si>
  <si>
    <t>YOA SCR PY-1</t>
  </si>
  <si>
    <t>Is SCR PY-1 &lt;&gt; 0 &amp; 311.2 YOA PY-1 &lt;&gt; 0</t>
  </si>
  <si>
    <t>V560009</t>
  </si>
  <si>
    <t>SCR PY-2</t>
  </si>
  <si>
    <t>YOA SCR PY-2</t>
  </si>
  <si>
    <t>Is SCR PY-2 &lt;&gt; 0 &amp; 311.2 YOA PY-2 &lt;&gt; 0</t>
  </si>
  <si>
    <t>t</t>
  </si>
  <si>
    <t>561 Plan Loss Ratios and Parameterisation</t>
  </si>
  <si>
    <t>This question is to compare SBF and modelled loss ratios. Please refer to Lloyd's Capital Guidance on Lloyds.com for details.
Complete the tables below for the proposed YoA. Loss ratios and CoVs should be in % to 2 d.p. The inputs must be whole number format e.g. 50 % should be inputted as '50'.
All CoVs should be submitted on an excluding natural catastrophe basis i.e. including attritional, large, and non-natural catastrophe claims only.
The Class Names are populated from the selections made at the start of the pre-setup process.</t>
  </si>
  <si>
    <t>Gross Net Premium</t>
  </si>
  <si>
    <t>Plan loss ratio (Gross Net)</t>
  </si>
  <si>
    <t>Modelled loss ratio (Gross Net)</t>
  </si>
  <si>
    <t>Difference</t>
  </si>
  <si>
    <t>Net Net Premium</t>
  </si>
  <si>
    <t>Plan loss ratio (Net Net)</t>
  </si>
  <si>
    <t>Modelled loss ratio (Net net)</t>
  </si>
  <si>
    <t>Comments</t>
  </si>
  <si>
    <t>Ultimate Gross Net CoV excl. cat</t>
  </si>
  <si>
    <t>One-Year Gross Net CoV excl. cat</t>
  </si>
  <si>
    <t>Ultimate Net Net CoV excl. cat</t>
  </si>
  <si>
    <t>One-Year Net Net CoV excl. cat</t>
  </si>
  <si>
    <t>= B minus C</t>
  </si>
  <si>
    <t>= F minus G</t>
  </si>
  <si>
    <r>
      <rPr>
        <sz val="10"/>
        <color theme="0"/>
        <rFont val="Segoe UI"/>
        <family val="2"/>
      </rPr>
      <t>= 313.1 [A1 minus B1]
w: if &lt;&gt; SUM(A)</t>
    </r>
  </si>
  <si>
    <r>
      <rPr>
        <sz val="10"/>
        <color theme="0"/>
        <rFont val="Segoe UI"/>
        <family val="2"/>
      </rPr>
      <t>= 313.1 D1
w: if &lt;&gt; SUM(E)</t>
    </r>
  </si>
  <si>
    <t xml:space="preserve">
Complete the table on the below for the data used for parameterisation.
The Class Names are populated from the selections made at the start of the pre-setup process.</t>
  </si>
  <si>
    <t>Number of years of historical data available</t>
  </si>
  <si>
    <t>Number of years considered for parameterisation
(i.e. given either full or partial credibility)</t>
  </si>
  <si>
    <t>Number of years given full credibility for parameterisation</t>
  </si>
  <si>
    <r>
      <t xml:space="preserve">LCR </t>
    </r>
    <r>
      <rPr>
        <b/>
        <sz val="16"/>
        <color indexed="9"/>
        <rFont val="Arial"/>
        <family val="2"/>
      </rPr>
      <t>561 VALIDATIONS &amp; WARNINGS</t>
    </r>
  </si>
  <si>
    <t>V561001</t>
  </si>
  <si>
    <t>A Total</t>
  </si>
  <si>
    <t>Does Sum(col A) = A Total</t>
  </si>
  <si>
    <t>Gross Net Premium: The sum of column A should equal the Total.</t>
  </si>
  <si>
    <t>ABS(Sum(col A) - A Total) &lt;= £100,000</t>
  </si>
  <si>
    <t>V561002</t>
  </si>
  <si>
    <t>E Total</t>
  </si>
  <si>
    <t>Does Sum(col E) = E Total</t>
  </si>
  <si>
    <t>Net Net Premium: The sum of column E should equal the Total.</t>
  </si>
  <si>
    <t>ABS(Sum(col E) - E Total) &lt;= £100,000</t>
  </si>
  <si>
    <t>562 SBF Class Mapping</t>
  </si>
  <si>
    <t xml:space="preserve">
A mapping of model classes to those submitted in the SBF is required as part of the process to understand differences between the Lloyd's Internal Model and syndicates' internal models (CCK vs LCR). This will allow Lloyd's to conduct more granular analysis and therefore to pinpoint material areas of deviation in methodology and assumptions.
Complete the table below for the proposed YoA. Proportions of mean claims should be in % to 1 d.p.
The Class Names are populated from the selections made at the start of the pre-setup process.</t>
  </si>
  <si>
    <t>Model class name</t>
  </si>
  <si>
    <t>SBF class name</t>
  </si>
  <si>
    <t>Proportion of mean claims of SBF class allocated to model class</t>
  </si>
  <si>
    <t>Class of Business A</t>
  </si>
  <si>
    <t>Class of Business B</t>
  </si>
  <si>
    <t>v: if &lt; 0% OR &gt; 100%</t>
  </si>
  <si>
    <t>Class of Business m</t>
  </si>
  <si>
    <r>
      <t xml:space="preserve">LCR </t>
    </r>
    <r>
      <rPr>
        <b/>
        <sz val="16"/>
        <color indexed="9"/>
        <rFont val="Arial"/>
        <family val="2"/>
      </rPr>
      <t>562 VALIDATIONS &amp; WARNINGS</t>
    </r>
  </si>
  <si>
    <t>V562001</t>
  </si>
  <si>
    <t>v: if &lt;0% OR &gt;100%</t>
  </si>
  <si>
    <t>Proportion of mean claims of SBF class allocated to model class should not be negative or exceed 100%.</t>
  </si>
  <si>
    <t>570 Reinsurance Contract Boundaries - Quantitative Inputs</t>
  </si>
  <si>
    <t xml:space="preserve">
This question relates to the impact of RI contact boundaries. 
These figures are required in order to adjust the SCR to ensure the change in treatment of reinsurance contract boundaries in technical provisions has no impact on the overall level of funds available, as it does not represent a change in risk. The year of account split is necessary to allow the adjustment to be made at this level as it may have implications for member capital requirements, where participations vary by year.
The RI premium amounts reported in the below tables should relate to unpaid RI premium amounts as at the relevant balance sheet date.
Enter the RI premium amounts as included in either the QSR or ASR return relevant to the LCR return, i.e. the September LCR will be the QSR Q2, the March LCR will be the ASR.</t>
  </si>
  <si>
    <t>latest QSR Q2 or ASR</t>
  </si>
  <si>
    <t>Expected RI premium proportioned to existing and legally obliged gross inwards business</t>
  </si>
  <si>
    <t>Expected RI premium to cover future inwards business</t>
  </si>
  <si>
    <t>Minimum contractually obliged RI premium (if only existing and legally obliged was to be covered) as included in TPs</t>
  </si>
  <si>
    <t>Impact = C less A</t>
  </si>
  <si>
    <t>Check</t>
  </si>
  <si>
    <t>= C - A
w: if -ve</t>
  </si>
  <si>
    <t>Is  C &gt;= A AND (A + B) &gt;= C ?</t>
  </si>
  <si>
    <t>= SUM(A)
w: if -ve</t>
  </si>
  <si>
    <t>= SUM(B)
w: if -ve</t>
  </si>
  <si>
    <t>= SUM(C)
w: if -ve</t>
  </si>
  <si>
    <t xml:space="preserve">
This question relates to the impact of RI contact boundaries. 
Enter the RI premium amounts as expected in the Q4 Technical Provisions included in the model opening balance sheet.</t>
  </si>
  <si>
    <t>Q4 modelled</t>
  </si>
  <si>
    <t>Impact = H less F</t>
  </si>
  <si>
    <r>
      <rPr>
        <b/>
        <sz val="9"/>
        <color theme="0"/>
        <rFont val="Segoe UI"/>
        <family val="2"/>
      </rPr>
      <t>= H - F
w: if -ve</t>
    </r>
  </si>
  <si>
    <t>Is  H &gt;= F AND (F + G) &gt;= H ?</t>
  </si>
  <si>
    <t>w: if -ve
w: &lt;&gt; 312.2: D minus K</t>
  </si>
  <si>
    <t>= SUM(F)
w: if -ve</t>
  </si>
  <si>
    <t>= SUM(G)
w: if -ve</t>
  </si>
  <si>
    <t>= SUM(H)
w: if -ve</t>
  </si>
  <si>
    <t>= H - F
w: if -ve</t>
  </si>
  <si>
    <t>Have you modelled reinsurance premium according to the most recent technical provisions guidance which requires all legally obliged reinsurance premium to be included in the opening balance sheet?
If the answer is no please justify in the comments section below.</t>
  </si>
  <si>
    <t>RICB modelled?</t>
  </si>
  <si>
    <t>v: if = empty
w: if = "No"</t>
  </si>
  <si>
    <r>
      <t xml:space="preserve">LCR </t>
    </r>
    <r>
      <rPr>
        <b/>
        <sz val="16"/>
        <color indexed="9"/>
        <rFont val="Arial"/>
        <family val="2"/>
      </rPr>
      <t>570 VALIDATIONS &amp; WARNINGS</t>
    </r>
  </si>
  <si>
    <t>V570001</t>
  </si>
  <si>
    <t>H (PY)</t>
  </si>
  <si>
    <t>Minimum contractually obliged RI premium for Proposed YoA should be equal to that stated in their Technical Provisions in Form 312</t>
  </si>
  <si>
    <t>w: &lt;&gt; 312.2 D minus 312.2 K</t>
  </si>
  <si>
    <t>It would be expected that the unincepted legally obliged reinsurance premium for the proposed YoA matches the amount stated in the LCR Form 312 (Technical Provisions)</t>
  </si>
  <si>
    <t>ABS(H (PY) - [form 312.2 D - form 312.2 K]) &lt;= £100,000</t>
  </si>
  <si>
    <t>V570002</t>
  </si>
  <si>
    <t>QSR / ASR: Expected RI premium proportioned to existing and legally obliged gross inwards business</t>
  </si>
  <si>
    <t>Data in column A should normally be zero or more.</t>
  </si>
  <si>
    <t>V570003</t>
  </si>
  <si>
    <t>QSR / ASR: Expected RI premium to cover future inwards business</t>
  </si>
  <si>
    <t>Column B should be zero or a positive (+) value</t>
  </si>
  <si>
    <t>Data in column B should normally be zero or more.</t>
  </si>
  <si>
    <t>V570004</t>
  </si>
  <si>
    <t>QSR / ASR: Minimum contractually obliged RI premium (if only existing and legally obliged was to be covered) as included in TPs</t>
  </si>
  <si>
    <t>Data in column C should normally be zero or more.</t>
  </si>
  <si>
    <t>V570005</t>
  </si>
  <si>
    <t>QSR / ASR: Reinsurance Contract Boundary Impact</t>
  </si>
  <si>
    <t>Data in column D should normally be zero or more.</t>
  </si>
  <si>
    <t>V570006</t>
  </si>
  <si>
    <t>Q4 Modelled: Expected RI premium proportioned to existing and legally obliged gross inwards business</t>
  </si>
  <si>
    <t>Data in column F should normally be zero or more.</t>
  </si>
  <si>
    <t>V570007</t>
  </si>
  <si>
    <t>Q4 Modelled: Expected RI premium to cover future inwards business</t>
  </si>
  <si>
    <t>Column G should be zero or a positive (+) value</t>
  </si>
  <si>
    <t>Data in column G should normally be zero or more.</t>
  </si>
  <si>
    <t>V570008</t>
  </si>
  <si>
    <t>Q4 Modelled: Minimum contractually obliged RI premium (if only existing and legally obliged was to be covered) as included in TPs</t>
  </si>
  <si>
    <t>Data in column H should normally be zero or more.</t>
  </si>
  <si>
    <t>V570009</t>
  </si>
  <si>
    <t>Q4 Modelled: Reinsurance Contract Boundary Impact</t>
  </si>
  <si>
    <t>Column I should be zero or a positive (+) value</t>
  </si>
  <si>
    <t>Data in column I should normally be zero or more.</t>
  </si>
  <si>
    <t>V570010</t>
  </si>
  <si>
    <t>Are reinsurance contract boundaries modelled explicitly?</t>
  </si>
  <si>
    <t>w: if = "No"</t>
  </si>
  <si>
    <t xml:space="preserve">Under the latest guidance, reinsurance contract boundaries should be modelled explicitly. </t>
  </si>
  <si>
    <t>V570011</t>
  </si>
  <si>
    <t>Error: RICB Modelled question must be populated.</t>
  </si>
  <si>
    <t>Has the RICB Modelled option been selected for the csv upload?</t>
  </si>
  <si>
    <t>V570012</t>
  </si>
  <si>
    <t>A (PY)</t>
  </si>
  <si>
    <t>V570013</t>
  </si>
  <si>
    <t>B (PY)</t>
  </si>
  <si>
    <t>V570014</t>
  </si>
  <si>
    <t>C (PY)</t>
  </si>
  <si>
    <t>V570015</t>
  </si>
  <si>
    <t>D (PY)</t>
  </si>
  <si>
    <t>V570016</t>
  </si>
  <si>
    <t>F (PY)</t>
  </si>
  <si>
    <t>V570017</t>
  </si>
  <si>
    <t>G (PY)</t>
  </si>
  <si>
    <t>V570018</t>
  </si>
  <si>
    <t>V570019</t>
  </si>
  <si>
    <t>I (PY)</t>
  </si>
  <si>
    <t>V570020</t>
  </si>
  <si>
    <t>A (PY-1)</t>
  </si>
  <si>
    <t>V570021</t>
  </si>
  <si>
    <t>B (PY-1)</t>
  </si>
  <si>
    <t>V570022</t>
  </si>
  <si>
    <t>C (PY-1)</t>
  </si>
  <si>
    <t>V570023</t>
  </si>
  <si>
    <t>D (PY-1)</t>
  </si>
  <si>
    <t>V570024</t>
  </si>
  <si>
    <t>F (PY-1)</t>
  </si>
  <si>
    <t>V570025</t>
  </si>
  <si>
    <t>G (PY-1)</t>
  </si>
  <si>
    <t>V570026</t>
  </si>
  <si>
    <t>H (PY-1)</t>
  </si>
  <si>
    <t>V570027</t>
  </si>
  <si>
    <t>I (PY-1)</t>
  </si>
  <si>
    <t>V570028</t>
  </si>
  <si>
    <t>A (PY-2)</t>
  </si>
  <si>
    <t>V570029</t>
  </si>
  <si>
    <t>B (PY-2)</t>
  </si>
  <si>
    <t>V570030</t>
  </si>
  <si>
    <t>C (PY-2)</t>
  </si>
  <si>
    <t>V570031</t>
  </si>
  <si>
    <t>D (PY-2)</t>
  </si>
  <si>
    <t>V570032</t>
  </si>
  <si>
    <t>F (PY-2)</t>
  </si>
  <si>
    <t>V570033</t>
  </si>
  <si>
    <t>G (PY-2)</t>
  </si>
  <si>
    <t>V570034</t>
  </si>
  <si>
    <t>H (PY-2)</t>
  </si>
  <si>
    <t>V570035</t>
  </si>
  <si>
    <t>I (PY-2)</t>
  </si>
  <si>
    <t>S001</t>
  </si>
  <si>
    <t>571 Reinsurance Contract Boundaries - Quantitative Outputs</t>
  </si>
  <si>
    <t xml:space="preserve">
The table shows the impact of the reinsurance contract boundaries adjustment on the SCR.
No inputs are required for this section.</t>
  </si>
  <si>
    <t>Submitted SCR (including MLA and RiM CoC)</t>
  </si>
  <si>
    <t>= 309.1 (B1 + B2a + B3)</t>
  </si>
  <si>
    <t>Impact of the RI contract boundaries change on the projected T=0 Balance Sheet (Q4) if modelled</t>
  </si>
  <si>
    <t>= IF 570.3 K = Yes THEN 570.2 I Total ELSE 0</t>
  </si>
  <si>
    <t>Intermediate SCR (removing RI contract boundaries change in T=0 Balance Sheet where appropriate)</t>
  </si>
  <si>
    <t>= 571.1 Submitted SCR +
571.1 Impact of RICB change on Balance Sheet</t>
  </si>
  <si>
    <t>Q2 QSR Technical Provisions reinsurance contract boundaries adjustment to SCR</t>
  </si>
  <si>
    <t>= 570.1 D Total (rev signage) / 1.35</t>
  </si>
  <si>
    <t>Final SCR</t>
  </si>
  <si>
    <t>= 571.1 Intermediate SCR +
571.1 QSR or ASR TPs RICB adjustment to SCR</t>
  </si>
  <si>
    <t>Economic Capital Uplift</t>
  </si>
  <si>
    <t>= 571.1 Final SCR * 0.35</t>
  </si>
  <si>
    <t>Economic Capital Assessment</t>
  </si>
  <si>
    <t>= 571.1 Final SCR + 571.1 Economic Capital Uplift</t>
  </si>
  <si>
    <t>(Change in TPs) + SCR + ECU</t>
  </si>
  <si>
    <t>= 570.1 D Total + 571.1 Final SCR +
571.1 Economic Capital Uplift</t>
  </si>
  <si>
    <t xml:space="preserve">
This is the calculated reinsurance contract boundaries adjustment which will auto-populate in LCR form 309, section 1, row 2 column B.
No inputs are required for this section.</t>
  </si>
  <si>
    <t>Total RI Contract Boundaries adjustment</t>
  </si>
  <si>
    <t>= 571.1 Impact of RICB change on Balance Sheet +
571.1 QSR or ASR TPs RICB adjustment to SCR</t>
  </si>
  <si>
    <t>UniqueName</t>
  </si>
  <si>
    <t>UIType</t>
  </si>
  <si>
    <t>DataType</t>
  </si>
  <si>
    <t>DefaultValue</t>
  </si>
  <si>
    <t>KeyId</t>
  </si>
  <si>
    <t>KeyValue</t>
  </si>
  <si>
    <t>ISLIFE</t>
  </si>
  <si>
    <t>Dropdown</t>
  </si>
  <si>
    <t>STRING</t>
  </si>
  <si>
    <t>Life</t>
  </si>
  <si>
    <t>FALSE</t>
  </si>
  <si>
    <t>Non-Life</t>
  </si>
  <si>
    <t>DEFAULTSYNDICATETYPE</t>
  </si>
  <si>
    <t>Year</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</si>
  <si>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</si>
  <si>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</si>
  <si>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</si>
  <si>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</si>
  <si>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</si>
  <si>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</si>
  <si>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</si>
  <si>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</si>
  <si>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</si>
  <si>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</si>
  <si>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</si>
  <si>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</si>
  <si>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</si>
  <si>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</si>
  <si>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</si>
  <si>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</si>
  <si>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</si>
  <si>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</si>
  <si>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</si>
  <si>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</si>
  <si>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</si>
  <si>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</si>
  <si>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</si>
  <si>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</si>
  <si>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</si>
  <si>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</si>
  <si>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</si>
  <si>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</si>
  <si>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</si>
  <si>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</si>
  <si>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</si>
  <si>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</si>
  <si>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</si>
  <si>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</si>
  <si>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DEFAULTISLIFE</t>
  </si>
  <si>
    <t>Confirmflag</t>
  </si>
  <si>
    <t>Yes</t>
  </si>
  <si>
    <t>No</t>
  </si>
  <si>
    <t>SYNDICATETYPE</t>
  </si>
  <si>
    <t>Active</t>
  </si>
  <si>
    <t>Runoff</t>
  </si>
  <si>
    <t>Confirmation</t>
  </si>
  <si>
    <t>ValidationStatus</t>
  </si>
  <si>
    <t>ValidationType</t>
  </si>
  <si>
    <t>Business Validation</t>
  </si>
  <si>
    <t>LinkedSBF</t>
  </si>
  <si>
    <t>None</t>
  </si>
  <si>
    <t>1-Version 1</t>
  </si>
  <si>
    <t>2-Version 2</t>
  </si>
  <si>
    <t>3-Version 3</t>
  </si>
  <si>
    <t>CATExposed</t>
  </si>
  <si>
    <t>CyberExposed</t>
  </si>
  <si>
    <t>Direct</t>
  </si>
  <si>
    <t>Incidental</t>
  </si>
  <si>
    <t>ComparativeLCR</t>
  </si>
  <si>
    <t>p</t>
  </si>
  <si>
    <t>Fully Dependent</t>
  </si>
  <si>
    <t>Independent</t>
  </si>
  <si>
    <t>Specification Notes Only:</t>
  </si>
  <si>
    <r>
      <rPr>
        <sz val="11"/>
        <color rgb="FFFF0000"/>
        <rFont val="Calibri"/>
        <family val="2"/>
      </rPr>
      <t>•</t>
    </r>
    <r>
      <rPr>
        <sz val="7.7"/>
        <color rgb="FFFF0000"/>
        <rFont val="Segoe UI"/>
        <family val="2"/>
      </rPr>
      <t xml:space="preserve"> </t>
    </r>
    <r>
      <rPr>
        <sz val="11"/>
        <color rgb="FFFF0000"/>
        <rFont val="Segoe UI"/>
        <family val="2"/>
      </rPr>
      <t xml:space="preserve">Any references to LCR forms 309-571 in column </t>
    </r>
    <r>
      <rPr>
        <b/>
        <u/>
        <sz val="11"/>
        <color rgb="FFFF0000"/>
        <rFont val="Segoe UI"/>
        <family val="2"/>
      </rPr>
      <t>A</t>
    </r>
    <r>
      <rPr>
        <sz val="11"/>
        <color rgb="FFFF0000"/>
        <rFont val="Segoe UI"/>
        <family val="2"/>
      </rPr>
      <t xml:space="preserve"> below are in respect of the </t>
    </r>
    <r>
      <rPr>
        <b/>
        <u/>
        <sz val="11"/>
        <color rgb="FFFF0000"/>
        <rFont val="Segoe UI"/>
        <family val="2"/>
      </rPr>
      <t>'This'</t>
    </r>
    <r>
      <rPr>
        <sz val="11"/>
        <color rgb="FFFF0000"/>
        <rFont val="Segoe UI"/>
        <family val="2"/>
      </rPr>
      <t xml:space="preserve"> Return dataset</t>
    </r>
    <r>
      <rPr>
        <sz val="14"/>
        <color rgb="FFFF0000"/>
        <rFont val="Segoe UI"/>
        <family val="2"/>
      </rPr>
      <t>.</t>
    </r>
  </si>
  <si>
    <r>
      <t xml:space="preserve">• Any references to LCR forms 309-571 in column </t>
    </r>
    <r>
      <rPr>
        <b/>
        <u/>
        <sz val="11"/>
        <color rgb="FFFF0000"/>
        <rFont val="Segoe UI"/>
        <family val="2"/>
      </rPr>
      <t>B</t>
    </r>
    <r>
      <rPr>
        <sz val="11"/>
        <color rgb="FFFF0000"/>
        <rFont val="Segoe UI"/>
        <family val="2"/>
      </rPr>
      <t xml:space="preserve"> below are in respect of the </t>
    </r>
    <r>
      <rPr>
        <b/>
        <u/>
        <sz val="11"/>
        <color rgb="FFFF0000"/>
        <rFont val="Segoe UI"/>
        <family val="2"/>
      </rPr>
      <t>'Selected'</t>
    </r>
    <r>
      <rPr>
        <sz val="11"/>
        <color rgb="FFFF0000"/>
        <rFont val="Segoe UI"/>
        <family val="2"/>
      </rPr>
      <t xml:space="preserve"> Return dataset.</t>
    </r>
  </si>
  <si>
    <r>
      <t xml:space="preserve">• Any references to this LCR form 600 in columns </t>
    </r>
    <r>
      <rPr>
        <b/>
        <u/>
        <sz val="11"/>
        <color rgb="FFFF0000"/>
        <rFont val="Segoe UI"/>
        <family val="2"/>
      </rPr>
      <t>A &amp; B</t>
    </r>
    <r>
      <rPr>
        <sz val="11"/>
        <color rgb="FFFF0000"/>
        <rFont val="Segoe UI"/>
        <family val="2"/>
      </rPr>
      <t xml:space="preserve"> below are in respect of this form.</t>
    </r>
  </si>
  <si>
    <t xml:space="preserve">600 Analysis of Change </t>
  </si>
  <si>
    <t>Loading [Note 1]</t>
  </si>
  <si>
    <t>= "This Return: "&amp; Form 010 Name (Form 010 Year of Account , Form 010 Edition)</t>
  </si>
  <si>
    <t>= "Selected Return: "&amp;"Form 010 Name (Form 010 Year of Account , Form 010 Edition)"</t>
  </si>
  <si>
    <t>Ultimate risk</t>
  </si>
  <si>
    <t>[manual input]</t>
  </si>
  <si>
    <t>One Year risk</t>
  </si>
  <si>
    <t>600 Analysis of Change - Qualitative Feedback</t>
  </si>
  <si>
    <t>This Return vs. Selected Return</t>
  </si>
  <si>
    <t>Document Reference</t>
  </si>
  <si>
    <t>£ or %pts change</t>
  </si>
  <si>
    <t>% change</t>
  </si>
  <si>
    <t>Ultimate SCR (inc Model Limitation Adjustment)</t>
  </si>
  <si>
    <t>= 309.1 B1 + 309.1 B2a</t>
  </si>
  <si>
    <t>Model Limitation Adjustment (Ultimate SCR)</t>
  </si>
  <si>
    <t>= 309.1 B2a</t>
  </si>
  <si>
    <t>Ultimate Exposure = Ult Prem Risk Mean Net Claims + 1/2 * Earned Reserves [Notes 2 &amp; 3]</t>
  </si>
  <si>
    <t>= ( 313.3 H1 + 313.3 H4a ) + ( 0.5 * 313.3 H5 )</t>
  </si>
  <si>
    <t>= 310 A2</t>
  </si>
  <si>
    <t xml:space="preserve">Ultimate SCR Stress (Ultimate SCR - Mean) </t>
  </si>
  <si>
    <t>= ( 309.1 B1 + 309.1 B2a ) - 310 A2</t>
  </si>
  <si>
    <t xml:space="preserve">Mean vs Exposure </t>
  </si>
  <si>
    <t>= 600 A6 / 600 A5</t>
  </si>
  <si>
    <t>= 600 B6 / 600 B5</t>
  </si>
  <si>
    <t>Ultimate SCR vs Exposure</t>
  </si>
  <si>
    <t>= ( 600 A3 + 600 A1 ) / 600 A5</t>
  </si>
  <si>
    <t>= ( 600 B3 + 600 B1 ) / 600 B5</t>
  </si>
  <si>
    <t>Ultimate SCR Stress vs Exposure</t>
  </si>
  <si>
    <t>= ( ( 600 A3 + 600 A1 ) - 600 A6 ) / 600 A5</t>
  </si>
  <si>
    <t>= ( ( 600 B3 + 600 B1 ) - 600 B6 ) / 600 B5</t>
  </si>
  <si>
    <t>= 312.2 P Total</t>
  </si>
  <si>
    <t>1Yr SCR (inc Model Limitation Adjustment)</t>
  </si>
  <si>
    <t>= 309.1 A1 + 309.1 A2a</t>
  </si>
  <si>
    <t>Model Limitation Adjustment (1Yr SCR)</t>
  </si>
  <si>
    <t>= 309.1 A2a</t>
  </si>
  <si>
    <t>1Yr SCR vs Ultimate SCR</t>
  </si>
  <si>
    <t>= ( 600 A12 + 600 A2 ) / ( 600 A3 + 600 A1 )</t>
  </si>
  <si>
    <t>= ( 600 B12 + 600 B2 ) / ( 600 B3 + 600 B1 )</t>
  </si>
  <si>
    <t>14a</t>
  </si>
  <si>
    <t>1yr SCR stress vs Ultimate SCR stress</t>
  </si>
  <si>
    <t>= ( 600  A12 - 310 A1 ) / 600 A7</t>
  </si>
  <si>
    <t>= ( 600  B12 - 310 A1 ) / 600 B7</t>
  </si>
  <si>
    <t>Diversification (ultimate basis)</t>
  </si>
  <si>
    <t>Insurance Risk Diversification Credit (%)</t>
  </si>
  <si>
    <t>= ( ( 309.2 G2 + 309.2 G3) - 309.2 G1 ) / ( 309.2 G2 + 309.2 G3 )</t>
  </si>
  <si>
    <t>Overall Risk Diversification Credit (%)</t>
  </si>
  <si>
    <t>= ( ( - 309.2 G10 ) / 309.2 G9</t>
  </si>
  <si>
    <t>Premium Risk (ultimate basis)</t>
  </si>
  <si>
    <t>Exposure (Ultimate premium risk mean claims) [Note 2]</t>
  </si>
  <si>
    <t>= 313.3 H1 + 313.3 H4a</t>
  </si>
  <si>
    <t>Mean [Note 6]</t>
  </si>
  <si>
    <t>= 314.1 A2</t>
  </si>
  <si>
    <t>Stress (1:200 - mean)</t>
  </si>
  <si>
    <t>= 309.2 G2 - 314.1 A2</t>
  </si>
  <si>
    <t>1:200</t>
  </si>
  <si>
    <t>= 309.2 G2</t>
  </si>
  <si>
    <t>1:200 Post-Diversified</t>
  </si>
  <si>
    <t>= 541.2 Ultimate Premium Risk</t>
  </si>
  <si>
    <t>= 600 A18 / 600 A17</t>
  </si>
  <si>
    <t>= 600 B18 / 600 B17</t>
  </si>
  <si>
    <t xml:space="preserve">1:200 vs Exposure </t>
  </si>
  <si>
    <t>= 600 A20 / 600 A17</t>
  </si>
  <si>
    <t>= 600 B20 / 600 B17</t>
  </si>
  <si>
    <t>Stress vs Exposure</t>
  </si>
  <si>
    <t>= 600 A19 / 600 A17</t>
  </si>
  <si>
    <t>= 600 B19 / 600 B17</t>
  </si>
  <si>
    <r>
      <t xml:space="preserve">= IFERROR((A24-B24)/B24,")
</t>
    </r>
    <r>
      <rPr>
        <b/>
        <sz val="10"/>
        <color theme="0"/>
        <rFont val="Segoe UI"/>
        <family val="2"/>
      </rPr>
      <t>w if: &lt; 0 &amp; D22 &lt; 0</t>
    </r>
  </si>
  <si>
    <t>Premium risk diversification credit [ 1 - (prem risk ultimate post div/prem risk ultimate pre div) ]</t>
  </si>
  <si>
    <t>= 1 - ( 600 A21 / 600 A20 )</t>
  </si>
  <si>
    <t>= 1 - ( 600 B21 / 600 B20 )</t>
  </si>
  <si>
    <t>Reserve Risk (ultimate basis)</t>
  </si>
  <si>
    <t>Exposure (Earned reserves) [Note 3]</t>
  </si>
  <si>
    <t>= 313.3 H5</t>
  </si>
  <si>
    <t>= 314.1 A3</t>
  </si>
  <si>
    <t>= 309.2 G3 - 314.1 A3</t>
  </si>
  <si>
    <t>= 309.2 G3</t>
  </si>
  <si>
    <t>= 541.2 Ultimate Reserve Risk</t>
  </si>
  <si>
    <t>= 600 A27 / 600 A26</t>
  </si>
  <si>
    <t>= 600 B27 / 600 B26</t>
  </si>
  <si>
    <t>= 600 A29 / 600 A26</t>
  </si>
  <si>
    <t>= 600 B29 / 600 B26</t>
  </si>
  <si>
    <t>= 600 A28 / 600 A26</t>
  </si>
  <si>
    <t>= 600 B28 / 600 B26</t>
  </si>
  <si>
    <t>Reserve risk diversification credit [ 1 - (res risk ultimate post div/res risk ultimate pre div) ]</t>
  </si>
  <si>
    <t>= 1 - ( 600 A30 / 600 A29 )</t>
  </si>
  <si>
    <t>= 1 - ( 600 B30 / 600 B29 )</t>
  </si>
  <si>
    <t>Credit Risk (ultimate basis)</t>
  </si>
  <si>
    <t>RI Recoveries 1:200 [Note 4]</t>
  </si>
  <si>
    <t>= 311.1 G4 - 311.1 G3</t>
  </si>
  <si>
    <t>Credit Risk 1:200</t>
  </si>
  <si>
    <t>Credit Risk 1:200 Post-Diversified</t>
  </si>
  <si>
    <t>= 309.2 I4</t>
  </si>
  <si>
    <t>Credit Risk vs RI Recoveries</t>
  </si>
  <si>
    <t>= 600 A36 / 600 A35</t>
  </si>
  <si>
    <t>= 600 B36 / 600 B35</t>
  </si>
  <si>
    <t>Credit risk diversification credit  [ 1 - (credit risk ultimate post div/credit risk ultimate pre div) ]</t>
  </si>
  <si>
    <t>= 1 - ( 600 A37 / 600 A36 )</t>
  </si>
  <si>
    <t>= 1 - ( 600 B37 - 600 B36 )</t>
  </si>
  <si>
    <t>Market Risk (ultimate basis)</t>
  </si>
  <si>
    <t>Available assets [Note 5]</t>
  </si>
  <si>
    <t>= 312.2 Q Total - 312.2 Q + 313.1 D1</t>
  </si>
  <si>
    <t>= 314.2 D7</t>
  </si>
  <si>
    <t>= 309.2 G7 - 314.2 D7</t>
  </si>
  <si>
    <t>= 309.2 G7</t>
  </si>
  <si>
    <t>= 309.2 I7</t>
  </si>
  <si>
    <t>Mean vs. Available Assets</t>
  </si>
  <si>
    <t>= 600 A41 / 600 A40</t>
  </si>
  <si>
    <t>= 600 B41 / 600 B40</t>
  </si>
  <si>
    <t>1:200 vs. Available Assets</t>
  </si>
  <si>
    <t>= 600 A43 / 600 A40</t>
  </si>
  <si>
    <t>= 600 B43 / 600 B40</t>
  </si>
  <si>
    <t>Stress vs Available Assets</t>
  </si>
  <si>
    <t>= 600 A42 / 600 A40</t>
  </si>
  <si>
    <t>= 600 B42 / 600 B40</t>
  </si>
  <si>
    <t>Market risk diversification credit  [ 1 - (mkt risk ultimate post div/mkt risk ultimate pre div) ]</t>
  </si>
  <si>
    <t>= 1 - ( 600 A44 / 600 A43 )</t>
  </si>
  <si>
    <t>= 1 - ( 600 B44 / 600 B43 )</t>
  </si>
  <si>
    <t>Operational Risk (ultimate basis)</t>
  </si>
  <si>
    <t>= 309.2 G8</t>
  </si>
  <si>
    <t>= 309.2 I8</t>
  </si>
  <si>
    <t>1:200 vs Exposure (ult prem risk mean net claims + 1/2 * earned reserves)</t>
  </si>
  <si>
    <t>= 600 A49 / 600 A5</t>
  </si>
  <si>
    <t>= 600 B49 / 600 B5</t>
  </si>
  <si>
    <t>Operational Risk Diversification Credit [ 1 - (op risk ultimate post div/op risk ultimate pre div) ]</t>
  </si>
  <si>
    <t>= 1 - ( 600 A50 / 600 A49 )</t>
  </si>
  <si>
    <t>= 1 - ( 600 B50 / 600 B49 )</t>
  </si>
  <si>
    <t>[1] Loadings should be manually entered here.</t>
  </si>
  <si>
    <t>[2] Ultimate premium risk mean claims; this should include all unearned and Proposed YoA claims to ultimate. Source: LCR 313 table 3, column H row 1 plus 4a (this reconciles to 502 column B Total).</t>
  </si>
  <si>
    <t>[3] Earned Reserves. Source: LCR 313 table 3, column H row 5 (this reconciles to LCR 510 column A Total ).</t>
  </si>
  <si>
    <t>[4] Approximation for RI recoveries. Source: LCR 311 table 1, column G row 4 less row 3.</t>
  </si>
  <si>
    <t>[5] Technical provisions plus Proposed YoA planned premium. Source: LCR 312 column Q Total less column Q proposed YoA + LCR 313 column D row 1.</t>
  </si>
  <si>
    <t>[6] Ultimate Premium and Reserve risk means. Source: LCR 314 table 1, column A row 2 and row 3 respectively.</t>
  </si>
  <si>
    <t>%'s will be stored to two decimal places</t>
  </si>
  <si>
    <t>% change for values will calculate from original values not rounded output</t>
  </si>
  <si>
    <r>
      <t>LCR 60</t>
    </r>
    <r>
      <rPr>
        <b/>
        <sz val="16"/>
        <color indexed="9"/>
        <rFont val="Arial"/>
        <family val="2"/>
      </rPr>
      <t>0 VALIDATIONS &amp; WARNINGS</t>
    </r>
  </si>
  <si>
    <t>V600001</t>
  </si>
  <si>
    <t>A comment should be inputted.</t>
  </si>
  <si>
    <t>V600002</t>
  </si>
  <si>
    <t>V600010</t>
  </si>
  <si>
    <t>F12</t>
  </si>
  <si>
    <t>V600011</t>
  </si>
  <si>
    <t>F13</t>
  </si>
  <si>
    <t>V600052</t>
  </si>
  <si>
    <t>D24</t>
  </si>
  <si>
    <t>Premium risk Stress vs Exposure</t>
  </si>
  <si>
    <t>w: if &lt; 0 &amp; D22 &lt; 0</t>
  </si>
  <si>
    <t>The reduction of both premium risk stress vs exposure and premium risk mean net claims vs exposure is counterintuitive. Please provide comment.</t>
  </si>
  <si>
    <t>V600051</t>
  </si>
  <si>
    <t>F14a</t>
  </si>
  <si>
    <t>1Yr SCR Stress vs Ultimate SCR Stress</t>
  </si>
  <si>
    <t>V600003</t>
  </si>
  <si>
    <t>Ultimate Exposure</t>
  </si>
  <si>
    <t>V600004</t>
  </si>
  <si>
    <t>Ultimate SCR Mean</t>
  </si>
  <si>
    <t>V600005</t>
  </si>
  <si>
    <t>Ultimate SCR Stress</t>
  </si>
  <si>
    <t>V600006</t>
  </si>
  <si>
    <t xml:space="preserve">Ultimate SCR: Mean vs Exposure </t>
  </si>
  <si>
    <t>V600007</t>
  </si>
  <si>
    <t>V600008</t>
  </si>
  <si>
    <t>F10</t>
  </si>
  <si>
    <t>V600009</t>
  </si>
  <si>
    <t>F11</t>
  </si>
  <si>
    <t>Risk margin</t>
  </si>
  <si>
    <t>V600012</t>
  </si>
  <si>
    <t>F14</t>
  </si>
  <si>
    <t>V600013</t>
  </si>
  <si>
    <t>F15</t>
  </si>
  <si>
    <t>Insurance risk Diversification credit (%)</t>
  </si>
  <si>
    <t>V600014</t>
  </si>
  <si>
    <t>F16</t>
  </si>
  <si>
    <t>Overall risk Diversification credit (%)</t>
  </si>
  <si>
    <t>V600015</t>
  </si>
  <si>
    <t>F17</t>
  </si>
  <si>
    <t>Exposure (Ultimate premium risk mean claims)</t>
  </si>
  <si>
    <t>V600016</t>
  </si>
  <si>
    <t>F18</t>
  </si>
  <si>
    <t>Premium risk Mean</t>
  </si>
  <si>
    <t>V600017</t>
  </si>
  <si>
    <t>F19</t>
  </si>
  <si>
    <t>Premium risk Stress</t>
  </si>
  <si>
    <t>V600018</t>
  </si>
  <si>
    <t>F20</t>
  </si>
  <si>
    <t>Premium risk 1:200</t>
  </si>
  <si>
    <t>V600019</t>
  </si>
  <si>
    <t>F21</t>
  </si>
  <si>
    <t>Premium risk 1:200 Post-Diversified</t>
  </si>
  <si>
    <t>V600020</t>
  </si>
  <si>
    <t>F22</t>
  </si>
  <si>
    <t xml:space="preserve">Premium risk Mean vs Exposure </t>
  </si>
  <si>
    <t>V600021</t>
  </si>
  <si>
    <t>F23</t>
  </si>
  <si>
    <t xml:space="preserve">Premium risk 1:200 vs Exposure </t>
  </si>
  <si>
    <t>V600022</t>
  </si>
  <si>
    <t>F24</t>
  </si>
  <si>
    <t>V600023</t>
  </si>
  <si>
    <t>F25</t>
  </si>
  <si>
    <t>Premium risk diversification credit</t>
  </si>
  <si>
    <t>V600024</t>
  </si>
  <si>
    <t>F26</t>
  </si>
  <si>
    <t>Exposure (Earned Reserves)</t>
  </si>
  <si>
    <t>V600025</t>
  </si>
  <si>
    <t>F27</t>
  </si>
  <si>
    <t>Reserve risk Mean</t>
  </si>
  <si>
    <t>V600026</t>
  </si>
  <si>
    <t>F28</t>
  </si>
  <si>
    <t>Reserve risk Stress</t>
  </si>
  <si>
    <t>V600027</t>
  </si>
  <si>
    <t>F29</t>
  </si>
  <si>
    <t>Reserve risk 1:200</t>
  </si>
  <si>
    <t>V600028</t>
  </si>
  <si>
    <t>F30</t>
  </si>
  <si>
    <t>Reserve risk 1:200 Post-Diversified</t>
  </si>
  <si>
    <t>V600029</t>
  </si>
  <si>
    <t>F31</t>
  </si>
  <si>
    <t xml:space="preserve">Reserve risk Mean vs Exposure </t>
  </si>
  <si>
    <t>V600030</t>
  </si>
  <si>
    <t>F32</t>
  </si>
  <si>
    <t xml:space="preserve">Reserve risk 1:200 vs Exposure </t>
  </si>
  <si>
    <t>V600031</t>
  </si>
  <si>
    <t>F33</t>
  </si>
  <si>
    <t>Reserve risk Stress vs Exposure</t>
  </si>
  <si>
    <t>V600032</t>
  </si>
  <si>
    <t>F34</t>
  </si>
  <si>
    <t>Reserve risk diversification credit</t>
  </si>
  <si>
    <t>V600033</t>
  </si>
  <si>
    <t>F35</t>
  </si>
  <si>
    <t>RI Recoveries</t>
  </si>
  <si>
    <t>V600034</t>
  </si>
  <si>
    <t>F36</t>
  </si>
  <si>
    <t>Credit risk 1:200</t>
  </si>
  <si>
    <t>V600035</t>
  </si>
  <si>
    <t>F37</t>
  </si>
  <si>
    <t>Credit risk 1:200 Post-Diversified</t>
  </si>
  <si>
    <t>V600036</t>
  </si>
  <si>
    <t>F38</t>
  </si>
  <si>
    <t>Credit risk vs RI Recoveries</t>
  </si>
  <si>
    <t>V600037</t>
  </si>
  <si>
    <t>F39</t>
  </si>
  <si>
    <t>Credit risk diversification credit</t>
  </si>
  <si>
    <t>V600038</t>
  </si>
  <si>
    <t>F40</t>
  </si>
  <si>
    <t>Available assets</t>
  </si>
  <si>
    <t>V600039</t>
  </si>
  <si>
    <t>F41</t>
  </si>
  <si>
    <t>Market risk Mean</t>
  </si>
  <si>
    <t>V600040</t>
  </si>
  <si>
    <t>F42</t>
  </si>
  <si>
    <t>Market risk Stress (1:200 - mean)</t>
  </si>
  <si>
    <t>V600041</t>
  </si>
  <si>
    <t>F43</t>
  </si>
  <si>
    <t>Market risk 1:200</t>
  </si>
  <si>
    <t>V600042</t>
  </si>
  <si>
    <t>F44</t>
  </si>
  <si>
    <t>Market risk 1:200 Post-Diversified</t>
  </si>
  <si>
    <t>V600043</t>
  </si>
  <si>
    <t>F45</t>
  </si>
  <si>
    <t>Market risk Mean vs. Available assets</t>
  </si>
  <si>
    <t>V600044</t>
  </si>
  <si>
    <t>F46</t>
  </si>
  <si>
    <t>Market risk 1:200 vs. Available assets</t>
  </si>
  <si>
    <t>V600045</t>
  </si>
  <si>
    <t>F47</t>
  </si>
  <si>
    <t>Market risk Stress vs Available Assets</t>
  </si>
  <si>
    <t>V600046</t>
  </si>
  <si>
    <t>F48</t>
  </si>
  <si>
    <t>Market risk diversification credit</t>
  </si>
  <si>
    <t>V600047</t>
  </si>
  <si>
    <t>F49</t>
  </si>
  <si>
    <t>Operational risk 1:200</t>
  </si>
  <si>
    <t>V600048</t>
  </si>
  <si>
    <t>F50</t>
  </si>
  <si>
    <t>Operational risk 1:200 Post-Diversified</t>
  </si>
  <si>
    <t>V600049</t>
  </si>
  <si>
    <t>F51</t>
  </si>
  <si>
    <t>Operational risk 1:200 vs Ultimate Exposure</t>
  </si>
  <si>
    <t>V600050</t>
  </si>
  <si>
    <t>F52</t>
  </si>
  <si>
    <t>Operational risk diversification credit</t>
  </si>
  <si>
    <t>VALIDATIONS &amp; WARNINGS</t>
  </si>
  <si>
    <t>Validation Name</t>
  </si>
  <si>
    <t>V560010</t>
  </si>
  <si>
    <t>SCR PY-3</t>
  </si>
  <si>
    <t>YOA SCR PY-3</t>
  </si>
  <si>
    <t>Is SCR PY-3 &lt;&gt; 0 &amp; 311.2 YOA PY-3 &lt;&gt; 0 &amp; YOA PY-3 &lt;&gt; blank</t>
  </si>
  <si>
    <t>Development for 2021.</t>
  </si>
  <si>
    <t>V560011</t>
  </si>
  <si>
    <t>SCR PY-4</t>
  </si>
  <si>
    <t>YOA SCR PY-4</t>
  </si>
  <si>
    <t>Is SCR PY-4 &lt;&gt; 0 &amp; 311.2 YOA PY-4 &lt;&gt; 0 &amp; YOA PY-3 &lt;&gt; blank</t>
  </si>
  <si>
    <t>V560012</t>
  </si>
  <si>
    <t>SCR PY-5</t>
  </si>
  <si>
    <t>YOA SCR PY-5</t>
  </si>
  <si>
    <t>Is SCR PY-5 &lt;&gt; 0 &amp; 311.2 YOA PY-5 &lt;&gt; 0 &amp; YOA PY-3 &lt;&gt; blank</t>
  </si>
  <si>
    <t>V560013</t>
  </si>
  <si>
    <t>SCR PY-6</t>
  </si>
  <si>
    <t>YOA SCR PY-6</t>
  </si>
  <si>
    <t>Is SCR PY-6 &lt;&gt; 0 &amp; 311.2 YOA PY-6 &lt;&gt; 0 &amp; YOA PY-3 &lt;&gt; blank</t>
  </si>
  <si>
    <t>V560014</t>
  </si>
  <si>
    <t>Is SCR PY-3 = 0 where YOA PY-3 = blank</t>
  </si>
  <si>
    <t>The SCR amount must be empty if there is no unnaturally open back year inputted.</t>
  </si>
  <si>
    <t>V560015</t>
  </si>
  <si>
    <t>Is SCR PY-4 = 0 where YOA PY-4 = blank</t>
  </si>
  <si>
    <t>V560016</t>
  </si>
  <si>
    <t>Is SCR PY-5 = 0 where YOA PY-5 = blank</t>
  </si>
  <si>
    <t>V560017</t>
  </si>
  <si>
    <t>Is SCR PY-6 = 0 where YOA PY-6 = blank</t>
  </si>
  <si>
    <t>V31213</t>
  </si>
  <si>
    <t>D, E, F</t>
  </si>
  <si>
    <t>D, E and F should be zero or a positive (+) value</t>
  </si>
  <si>
    <r>
      <t xml:space="preserve">Data in columns </t>
    </r>
    <r>
      <rPr>
        <sz val="10"/>
        <rFont val="Arial"/>
        <family val="2"/>
      </rPr>
      <t>D, E and F should normally be zero or more</t>
    </r>
  </si>
  <si>
    <t>Deleted.</t>
  </si>
  <si>
    <t>V31214</t>
  </si>
  <si>
    <t>K, L, M, N</t>
  </si>
  <si>
    <t>K, L, M and N should be zero or a positive (+) value</t>
  </si>
  <si>
    <r>
      <t xml:space="preserve">Data in columns </t>
    </r>
    <r>
      <rPr>
        <sz val="10"/>
        <rFont val="Arial"/>
        <family val="2"/>
      </rPr>
      <t>K, L, M and N should normally be zero or more</t>
    </r>
  </si>
  <si>
    <t>V31215</t>
  </si>
  <si>
    <t xml:space="preserve">A, B, C, H, I, J </t>
  </si>
  <si>
    <t>A, B, C, H, I and J should be zero or a positive (+) value</t>
  </si>
  <si>
    <t>Data in columns A, B, C, H, I and J should normally be zero or more</t>
  </si>
  <si>
    <t>V400001</t>
  </si>
  <si>
    <t>Section 5, 
Qu 2 Yes or No</t>
  </si>
  <si>
    <t>w: if '400.5 - 2A' = "No"</t>
  </si>
  <si>
    <t>Development for 2021 (this will be moved to new form 570 Qu3).</t>
  </si>
  <si>
    <t>V530001</t>
  </si>
  <si>
    <t>Should be equal to form 309, row 5, column G</t>
  </si>
  <si>
    <t>RI credit risk at the 99.5th percentile should match Form 309.2 - G5</t>
  </si>
  <si>
    <t>V510013</t>
  </si>
  <si>
    <t>Is Sum(Col F) = Form 313.3 - I5</t>
  </si>
  <si>
    <t>Total claims at the 99.5th percentile should match Form 313.3 - I5</t>
  </si>
  <si>
    <t>V510011</t>
  </si>
  <si>
    <t>V510012</t>
  </si>
  <si>
    <t>V510014</t>
  </si>
  <si>
    <t>V510015</t>
  </si>
  <si>
    <t>V510016</t>
  </si>
  <si>
    <t>K5</t>
  </si>
  <si>
    <t>V510017</t>
  </si>
  <si>
    <t>V510018</t>
  </si>
  <si>
    <t>V510019</t>
  </si>
  <si>
    <t>N3</t>
  </si>
  <si>
    <t>V510020</t>
  </si>
  <si>
    <t>O4</t>
  </si>
  <si>
    <t>V510021</t>
  </si>
  <si>
    <t>P5</t>
  </si>
  <si>
    <t>V510022</t>
  </si>
  <si>
    <t>Q1</t>
  </si>
  <si>
    <t>V510023</t>
  </si>
  <si>
    <t>R2</t>
  </si>
  <si>
    <t>V510024</t>
  </si>
  <si>
    <t>S3</t>
  </si>
  <si>
    <t>V510025</t>
  </si>
  <si>
    <t>T4</t>
  </si>
  <si>
    <t>V510026</t>
  </si>
  <si>
    <t>V502010</t>
  </si>
  <si>
    <t>V502011</t>
  </si>
  <si>
    <t>V502012</t>
  </si>
  <si>
    <t>V502013</t>
  </si>
  <si>
    <t>M4</t>
  </si>
  <si>
    <t>V502014</t>
  </si>
  <si>
    <t>N5</t>
  </si>
  <si>
    <t>V502015</t>
  </si>
  <si>
    <t>O1</t>
  </si>
  <si>
    <t>V502016</t>
  </si>
  <si>
    <t>V502017</t>
  </si>
  <si>
    <t>Q3</t>
  </si>
  <si>
    <t>V502018</t>
  </si>
  <si>
    <t>R4</t>
  </si>
  <si>
    <t>V502019</t>
  </si>
  <si>
    <t>S5</t>
  </si>
  <si>
    <t>V502020</t>
  </si>
  <si>
    <t>V502021</t>
  </si>
  <si>
    <t>U2</t>
  </si>
  <si>
    <t>V502022</t>
  </si>
  <si>
    <t>V502023</t>
  </si>
  <si>
    <t>W4</t>
  </si>
  <si>
    <t>V502024</t>
  </si>
  <si>
    <t>X5</t>
  </si>
  <si>
    <t>V500011</t>
  </si>
  <si>
    <t>V500012</t>
  </si>
  <si>
    <t>V500013</t>
  </si>
  <si>
    <t>V500014</t>
  </si>
  <si>
    <t>V500015</t>
  </si>
  <si>
    <t>V500016</t>
  </si>
  <si>
    <t>V500017</t>
  </si>
  <si>
    <t>V500018</t>
  </si>
  <si>
    <t>V500019</t>
  </si>
  <si>
    <t>V500020</t>
  </si>
  <si>
    <t>V500021</t>
  </si>
  <si>
    <t>V500022</t>
  </si>
  <si>
    <t>V500023</t>
  </si>
  <si>
    <t>V500024</t>
  </si>
  <si>
    <t>V500025</t>
  </si>
  <si>
    <t>V01201</t>
  </si>
  <si>
    <t>SBF Return
Selected LCR</t>
  </si>
  <si>
    <t>One Items in each category must be entered</t>
  </si>
  <si>
    <t>Is SBF Return or Selected LCR selection not empty?</t>
  </si>
  <si>
    <t>System Validation</t>
  </si>
  <si>
    <t>Development for 2021. Made Inactive.</t>
  </si>
  <si>
    <t>V01211</t>
  </si>
  <si>
    <t>New Syndicate Loading</t>
  </si>
  <si>
    <t>Error: Syndicate Loading must be specified.</t>
  </si>
  <si>
    <t>Has the New Syndicate Loading option been selected?</t>
  </si>
  <si>
    <t>Syndicate Loading must be specified. Error generated due to field being left blank or selected value doesn't match "Yes" or "No"</t>
  </si>
  <si>
    <t>Development for 2024. Made Inactive.</t>
  </si>
  <si>
    <t>V30951</t>
  </si>
  <si>
    <t>One Year New Syndicate Loading</t>
  </si>
  <si>
    <t>If form 012 indicates that there are no New Syndicate Loadings then activate this validation: Is A3 = Zero</t>
  </si>
  <si>
    <t>Values should normally not be entered when New Syndicate Loadings are not indicated on LCR from 012.</t>
  </si>
  <si>
    <t>V30952</t>
  </si>
  <si>
    <t>Ultimate New Syndicate Loading</t>
  </si>
  <si>
    <t>If form 012 indicates that there are no New Syndicate Loadings then activate this validation: Is B3 = Zero</t>
  </si>
  <si>
    <t>V30953</t>
  </si>
  <si>
    <t>If form 012 indicates that there are New Syndicate Loadings then activate this warning: Is B3 &lt; A3</t>
  </si>
  <si>
    <t>The Ultimate New Syndicate Loading value should be greater than the One Year New Syndicate Loading value.</t>
  </si>
  <si>
    <t>V31420</t>
  </si>
  <si>
    <t>Is G1 = Form 310 A1</t>
  </si>
  <si>
    <t>SCR Reconciliation One-Year SCR: Mean Outcome must be equal to Form 310 Distribution of balance sheet position on One-Year basis: Mean</t>
  </si>
  <si>
    <t>ABS(G1 - [Form 310 A1]) &lt;= £100,000</t>
  </si>
  <si>
    <t>V31424</t>
  </si>
  <si>
    <t>SCR Reconciliation One-Year SCR: 1:200 Confidence should normally be zero or more</t>
  </si>
  <si>
    <t>V31425</t>
  </si>
  <si>
    <t>Is I1 = Form 309 C11</t>
  </si>
  <si>
    <t>SCR Reconciliation One-Year SCR: 1:200 Confidence must be equal to Form 309 One-Year SCR Diversified Total</t>
  </si>
  <si>
    <t>ABS(I1 - [Form 309 C11]) &lt;= £100,000</t>
  </si>
  <si>
    <t>V500003</t>
  </si>
  <si>
    <t>50th Net Claims Percentile</t>
  </si>
  <si>
    <t xml:space="preserve">Total 50th net claim percentile should normally be greater than total of Mean Net Claims. </t>
  </si>
  <si>
    <t>B - E &lt;= £100,000</t>
  </si>
  <si>
    <t>V502003</t>
  </si>
  <si>
    <t>V510003</t>
  </si>
  <si>
    <t>A - B &lt;=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</si>
</sst>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_-;[Red]\(##,##0.00\);\-_;\ "/>
    <numFmt numFmtId="166" formatCode="##,##0.00,,_-;[Red]\(##,##0.00,,\);\-_;\ "/>
    <numFmt numFmtId="167" formatCode="0.00,,_-;[Red]\(0.00,,\);\-_;\ "/>
    <numFmt numFmtId="168" formatCode="#,##0.00%;\-#,##0.00%"/>
    <numFmt numFmtId="169" formatCode="0.0000%"/>
    <numFmt numFmtId="170" formatCode="_-* #,##0_-;\-* #,##0_-;_-* &quot;-&quot;??_-;_-@_-"/>
    <numFmt numFmtId="171" formatCode="0.0000"/>
    <numFmt numFmtId="172" formatCode="#,##0.0;\-#,##0.0"/>
    <numFmt numFmtId="173" formatCode="##,##0_-;[Red]\(##,##0\);\-_;\ "/>
    <numFmt numFmtId="174" formatCode="##,##0.0_-;[Red]\(##,##0.0\);\-_;\ "/>
    <numFmt numFmtId="175" formatCode="dd/mm/yyyy\ hh:mm:ss"/>
  </numFmts>
  <fonts count="13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Segoe UI"/>
      <family val="2"/>
    </font>
    <font>
      <i/>
      <sz val="11"/>
      <color theme="1"/>
      <name val="Calibri"/>
      <family val="2"/>
      <scheme val="minor"/>
    </font>
    <font>
      <sz val="12"/>
      <color theme="1"/>
      <name val="Calibri"/>
      <family val="2"/>
      <scheme val="minor"/>
    </font>
    <font>
      <sz val="10"/>
      <color theme="0"/>
      <name val="Segoe UI"/>
      <family val="2"/>
    </font>
    <font>
      <b/>
      <sz val="12"/>
      <color theme="0"/>
      <name val="Segoe UI"/>
      <family val="2"/>
    </font>
    <font>
      <sz val="9"/>
      <name val="Segoe UI"/>
      <family val="2"/>
    </font>
    <font>
      <sz val="9"/>
      <color theme="0"/>
      <name val="Segoe UI"/>
      <family val="2"/>
    </font>
    <font>
      <sz val="10"/>
      <name val="Segoe UI"/>
      <family val="2"/>
    </font>
    <font>
      <b/>
      <sz val="10"/>
      <color theme="0"/>
      <name val="Segoe UI"/>
      <family val="2"/>
    </font>
    <font>
      <sz val="12"/>
      <color theme="0"/>
      <name val="Segoe UI"/>
      <family val="2"/>
    </font>
    <font>
      <sz val="11"/>
      <color theme="1"/>
      <name val="Segoe UI"/>
      <family val="2"/>
    </font>
    <font>
      <b/>
      <sz val="10"/>
      <color theme="1"/>
      <name val="Segoe UI"/>
      <family val="2"/>
    </font>
    <font>
      <sz val="16"/>
      <color theme="1"/>
      <name val="Segoe UI"/>
      <family val="2"/>
    </font>
    <font>
      <b/>
      <sz val="11"/>
      <color theme="1"/>
      <name val="Calibri"/>
      <family val="2"/>
      <scheme val="minor"/>
    </font>
    <font>
      <b/>
      <sz val="10"/>
      <color theme="3" tint="-0.24988555558946501"/>
      <name val="Segoe UI"/>
      <family val="2"/>
    </font>
    <font>
      <b/>
      <sz val="10"/>
      <color rgb="FF0070C0"/>
      <name val="Segoe UI"/>
      <family val="2"/>
    </font>
    <font>
      <sz val="11"/>
      <color rgb="FF9C6500"/>
      <name val="Calibri"/>
      <family val="2"/>
      <scheme val="minor"/>
    </font>
    <font>
      <b/>
      <u/>
      <sz val="11"/>
      <color rgb="FFFF0000"/>
      <name val="Calibri"/>
      <family val="2"/>
      <scheme val="minor"/>
    </font>
    <font>
      <b/>
      <sz val="10"/>
      <name val="Segoe UI"/>
      <family val="2"/>
    </font>
    <font>
      <sz val="11"/>
      <color theme="0"/>
      <name val="Segoe UI"/>
      <family val="2"/>
    </font>
    <font>
      <sz val="11"/>
      <color rgb="FF9C5700"/>
      <name val="Calibri"/>
      <family val="2"/>
      <scheme val="minor"/>
    </font>
    <font>
      <b/>
      <sz val="12"/>
      <name val="Segoe UI"/>
      <family val="2"/>
    </font>
    <font>
      <sz val="11"/>
      <name val="Segoe UI"/>
      <family val="2"/>
    </font>
    <font>
      <b/>
      <sz val="14"/>
      <color theme="0"/>
      <name val="Segoe UI"/>
      <family val="2"/>
    </font>
    <font>
      <b/>
      <sz val="12"/>
      <color theme="1"/>
      <name val="Segoe UI"/>
      <family val="2"/>
    </font>
    <font>
      <sz val="10"/>
      <color rgb="FFC00000"/>
      <name val="Segoe UI"/>
      <family val="2"/>
    </font>
    <font>
      <b/>
      <sz val="8"/>
      <color theme="1"/>
      <name val="Segoe UI"/>
      <family val="2"/>
    </font>
    <font>
      <sz val="11"/>
      <color rgb="FFC00000"/>
      <name val="Segoe UI"/>
      <family val="2"/>
    </font>
    <font>
      <b/>
      <sz val="11"/>
      <color theme="1"/>
      <name val="Segoe UI"/>
      <family val="2"/>
    </font>
    <font>
      <sz val="9"/>
      <color rgb="FFC00000"/>
      <name val="Segoe UI"/>
      <family val="2"/>
    </font>
    <font>
      <sz val="9"/>
      <color theme="1"/>
      <name val="Segoe UI"/>
      <family val="2"/>
    </font>
    <font>
      <b/>
      <sz val="9"/>
      <color theme="0"/>
      <name val="Segoe UI"/>
      <family val="2"/>
    </font>
    <font>
      <sz val="16"/>
      <color theme="0"/>
      <name val="Segoe UI"/>
      <family val="2"/>
    </font>
    <font>
      <b/>
      <sz val="16"/>
      <color theme="0"/>
      <name val="Segoe UI"/>
      <family val="2"/>
    </font>
    <font>
      <b/>
      <sz val="10"/>
      <color rgb="FFC00000"/>
      <name val="Segoe UI"/>
      <family val="2"/>
    </font>
    <font>
      <b/>
      <sz val="9"/>
      <color theme="1" tint="0.24994659260841701"/>
      <name val="Segoe UI"/>
      <family val="2"/>
    </font>
    <font>
      <b/>
      <sz val="9"/>
      <color theme="1"/>
      <name val="Segoe UI"/>
      <family val="2"/>
    </font>
    <font>
      <sz val="9"/>
      <color theme="1"/>
      <name val="Arial"/>
      <family val="2"/>
    </font>
    <font>
      <b/>
      <sz val="11"/>
      <color theme="0"/>
      <name val="Segoe UI"/>
      <family val="2"/>
    </font>
    <font>
      <b/>
      <sz val="16"/>
      <color theme="1"/>
      <name val="Segoe UI"/>
      <family val="2"/>
    </font>
    <font>
      <b/>
      <sz val="14"/>
      <color rgb="FF000000"/>
      <name val="Segoe UI"/>
      <family val="2"/>
    </font>
    <font>
      <sz val="10"/>
      <color theme="0"/>
      <name val="Calibri"/>
      <family val="2"/>
      <scheme val="minor"/>
    </font>
    <font>
      <sz val="10"/>
      <name val="Arial"/>
      <family val="2"/>
    </font>
    <font>
      <b/>
      <i/>
      <sz val="10"/>
      <color rgb="FFFF0000"/>
      <name val="Arial"/>
      <family val="2"/>
    </font>
    <font>
      <b/>
      <sz val="9"/>
      <color theme="1"/>
      <name val="Arial"/>
      <family val="2"/>
    </font>
    <font>
      <b/>
      <sz val="11"/>
      <color theme="1"/>
      <name val="Arial"/>
      <family val="2"/>
    </font>
    <font>
      <u/>
      <sz val="11"/>
      <color theme="10"/>
      <name val="Calibri"/>
      <family val="2"/>
      <scheme val="minor"/>
    </font>
    <font>
      <b/>
      <sz val="10"/>
      <color rgb="FF000000"/>
      <name val="Segoe UI"/>
      <family val="2"/>
    </font>
    <font>
      <sz val="11"/>
      <color theme="0"/>
      <name val="Calibri"/>
      <family val="2"/>
      <scheme val="minor"/>
    </font>
    <font>
      <b/>
      <sz val="10"/>
      <color theme="1"/>
      <name val="Arial"/>
      <family val="2"/>
    </font>
    <font>
      <sz val="10"/>
      <color theme="1"/>
      <name val="Calibri"/>
      <family val="2"/>
      <scheme val="minor"/>
    </font>
    <font>
      <b/>
      <sz val="14"/>
      <color rgb="FF000000"/>
      <name val="Arial"/>
      <family val="2"/>
    </font>
    <font>
      <b/>
      <sz val="12"/>
      <color theme="1"/>
      <name val="Arial"/>
      <family val="2"/>
    </font>
    <font>
      <sz val="10"/>
      <color theme="1"/>
      <name val="Arial"/>
      <family val="2"/>
    </font>
    <font>
      <sz val="18"/>
      <color theme="1"/>
      <name val="Arial"/>
      <family val="2"/>
    </font>
    <font>
      <sz val="11"/>
      <color theme="1"/>
      <name val="Arial"/>
      <family val="2"/>
    </font>
    <font>
      <sz val="10"/>
      <color indexed="10"/>
      <name val="Segoe UI"/>
      <family val="2"/>
    </font>
    <font>
      <b/>
      <sz val="10"/>
      <color indexed="10"/>
      <name val="Segoe UI"/>
      <family val="2"/>
    </font>
    <font>
      <sz val="10"/>
      <color rgb="FFFF0000"/>
      <name val="Arial"/>
      <family val="2"/>
    </font>
    <font>
      <b/>
      <sz val="10"/>
      <color rgb="FFBC1E04"/>
      <name val="Segoe UI"/>
      <family val="2"/>
    </font>
    <font>
      <b/>
      <sz val="16"/>
      <color indexed="9"/>
      <name val="Arial"/>
      <family val="2"/>
    </font>
    <font>
      <b/>
      <sz val="9"/>
      <color rgb="FFBC1E04"/>
      <name val="Segoe UI"/>
      <family val="2"/>
    </font>
    <font>
      <u/>
      <sz val="11"/>
      <color theme="1"/>
      <name val="Segoe UI"/>
      <family val="2"/>
    </font>
    <font>
      <sz val="10"/>
      <color rgb="FFFF0000"/>
      <name val="Segoe UI"/>
      <family val="2"/>
    </font>
    <font>
      <sz val="11"/>
      <name val="Calibri"/>
      <family val="2"/>
      <scheme val="minor"/>
    </font>
    <font>
      <b/>
      <sz val="10"/>
      <color rgb="FFFF0000"/>
      <name val="Segoe UI"/>
      <family val="2"/>
    </font>
    <font>
      <b/>
      <sz val="11"/>
      <color theme="0"/>
      <name val="Calibri"/>
      <family val="2"/>
      <scheme val="minor"/>
    </font>
    <font>
      <b/>
      <sz val="11"/>
      <color rgb="FFFF0000"/>
      <name val="Arial"/>
      <family val="2"/>
    </font>
    <font>
      <sz val="10"/>
      <color theme="1" tint="0.24994659260841701"/>
      <name val="Arial"/>
      <family val="2"/>
    </font>
    <font>
      <b/>
      <sz val="16"/>
      <color theme="0"/>
      <name val="Arial"/>
      <family val="2"/>
    </font>
    <font>
      <b/>
      <sz val="22"/>
      <color rgb="FF1E35BF"/>
      <name val="Arial"/>
      <family val="2"/>
    </font>
    <font>
      <b/>
      <sz val="16"/>
      <color theme="1" tint="0.24994659260841701"/>
      <name val="Arial"/>
      <family val="2"/>
    </font>
    <font>
      <b/>
      <sz val="11"/>
      <color theme="1" tint="0.24994659260841701"/>
      <name val="Arial"/>
      <family val="2"/>
    </font>
    <font>
      <b/>
      <sz val="12"/>
      <color theme="1" tint="0.24994659260841701"/>
      <name val="Arial"/>
      <family val="2"/>
    </font>
    <font>
      <sz val="16"/>
      <color theme="1" tint="0.24994659260841701"/>
      <name val="Arial"/>
      <family val="2"/>
    </font>
    <font>
      <b/>
      <sz val="10"/>
      <color theme="1" tint="0.24994659260841701"/>
      <name val="Arial"/>
      <family val="2"/>
    </font>
    <font>
      <b/>
      <sz val="24"/>
      <color rgb="FF1E35BF"/>
      <name val="Arial"/>
      <family val="2"/>
    </font>
    <font>
      <sz val="16"/>
      <color theme="1"/>
      <name val="Symbol"/>
      <family val="1"/>
      <charset val="2"/>
    </font>
    <font>
      <sz val="11"/>
      <color rgb="FFFF0000"/>
      <name val="Calibri"/>
      <family val="2"/>
      <scheme val="minor"/>
    </font>
    <font>
      <b/>
      <sz val="9"/>
      <color rgb="FFFF0000"/>
      <name val="Segoe UI"/>
      <family val="2"/>
    </font>
    <font>
      <sz val="8"/>
      <color theme="0"/>
      <name val="Segoe UI"/>
      <family val="2"/>
    </font>
    <font>
      <b/>
      <sz val="8"/>
      <color rgb="FFBC1E04"/>
      <name val="Segoe UI"/>
      <family val="2"/>
    </font>
    <font>
      <i/>
      <sz val="10"/>
      <color rgb="FFFF0000"/>
      <name val="Arial"/>
      <family val="2"/>
    </font>
    <font>
      <sz val="8"/>
      <color theme="1"/>
      <name val="Segoe UI"/>
      <family val="2"/>
    </font>
    <font>
      <sz val="8"/>
      <name val="Arial"/>
      <family val="2"/>
    </font>
    <font>
      <sz val="9"/>
      <color rgb="FFFF0000"/>
      <name val="Segoe UI"/>
      <family val="2"/>
    </font>
    <font>
      <sz val="10"/>
      <color theme="0"/>
      <name val="Arial"/>
      <family val="2"/>
    </font>
    <font>
      <b/>
      <sz val="9"/>
      <name val="Segoe UI"/>
      <family val="2"/>
    </font>
    <font>
      <strike/>
      <sz val="10"/>
      <color rgb="FFFF0000"/>
      <name val="Segoe UI"/>
      <family val="2"/>
    </font>
    <font>
      <sz val="9"/>
      <name val="Arial"/>
      <family val="2"/>
    </font>
    <font>
      <u/>
      <sz val="11"/>
      <name val="Segoe UI"/>
      <family val="2"/>
    </font>
    <font>
      <sz val="14"/>
      <color rgb="FFFF0000"/>
      <name val="Segoe UI"/>
      <family val="2"/>
    </font>
    <font>
      <i/>
      <sz val="11"/>
      <color rgb="FFFF0000"/>
      <name val="Calibri"/>
      <family val="2"/>
      <scheme val="minor"/>
    </font>
    <font>
      <b/>
      <u/>
      <sz val="10"/>
      <color theme="1"/>
      <name val="Segoe UI"/>
      <family val="2"/>
    </font>
    <font>
      <sz val="11"/>
      <name val="Arial"/>
      <family val="2"/>
    </font>
    <font>
      <b/>
      <sz val="11"/>
      <name val="Arial"/>
      <family val="2"/>
    </font>
    <font>
      <u/>
      <sz val="11"/>
      <name val="Arial"/>
      <family val="2"/>
    </font>
    <font>
      <vertAlign val="subscript"/>
      <sz val="11"/>
      <name val="Arial"/>
      <family val="2"/>
    </font>
    <font>
      <i/>
      <sz val="11"/>
      <name val="Arial"/>
      <family val="2"/>
    </font>
    <font>
      <sz val="8"/>
      <name val="Segoe UI"/>
      <family val="2"/>
    </font>
    <font>
      <b/>
      <strike/>
      <sz val="10"/>
      <color theme="1"/>
      <name val="Segoe UI"/>
      <family val="2"/>
    </font>
    <font>
      <b/>
      <strike/>
      <sz val="12"/>
      <color theme="1"/>
      <name val="Segoe UI"/>
      <family val="2"/>
    </font>
    <font>
      <i/>
      <sz val="10"/>
      <color theme="1"/>
      <name val="Segoe UI"/>
      <family val="2"/>
    </font>
    <font>
      <u/>
      <sz val="11"/>
      <color theme="10"/>
      <name val="Arial"/>
      <family val="2"/>
    </font>
    <font>
      <sz val="8"/>
      <color indexed="12"/>
      <name val="Arial"/>
      <family val="2"/>
    </font>
    <font>
      <strike/>
      <sz val="11"/>
      <name val="Arial"/>
      <family val="2"/>
    </font>
    <font>
      <sz val="10"/>
      <color theme="7"/>
      <name val="Calibri"/>
      <family val="2"/>
      <scheme val="minor"/>
    </font>
    <font>
      <b/>
      <u/>
      <sz val="10"/>
      <color theme="7"/>
      <name val="Calibri"/>
      <family val="2"/>
      <scheme val="minor"/>
    </font>
    <font>
      <b/>
      <sz val="10"/>
      <color theme="7"/>
      <name val="Calibri"/>
      <family val="2"/>
      <scheme val="minor"/>
    </font>
    <font>
      <strike/>
      <sz val="11"/>
      <color theme="1"/>
      <name val="Calibri"/>
      <family val="2"/>
      <scheme val="minor"/>
    </font>
    <font>
      <b/>
      <sz val="11"/>
      <color rgb="FFBC1E04"/>
      <name val="Segoe UI"/>
      <family val="2"/>
    </font>
    <font>
      <sz val="10"/>
      <color rgb="FF000000"/>
      <name val="Segoe UI"/>
      <family val="2"/>
    </font>
    <font>
      <sz val="11"/>
      <color rgb="FFFF0000"/>
      <name val="Segoe UI"/>
      <family val="2"/>
    </font>
    <font>
      <sz val="11"/>
      <color rgb="FFFF0000"/>
      <name val="Calibri"/>
      <family val="2"/>
    </font>
    <font>
      <sz val="7.7"/>
      <color rgb="FFFF0000"/>
      <name val="Segoe UI"/>
      <family val="2"/>
    </font>
    <font>
      <b/>
      <u/>
      <sz val="11"/>
      <color rgb="FFFF0000"/>
      <name val="Segoe UI"/>
      <family val="2"/>
    </font>
    <font>
      <sz val="11"/>
      <color rgb="FFFFFFFF"/>
      <name val="Segoe UI"/>
      <family val="2"/>
    </font>
    <font>
      <b/>
      <sz val="11"/>
      <color rgb="FFFFFFFF"/>
      <name val="Segoe UI"/>
      <family val="2"/>
    </font>
    <font>
      <i/>
      <sz val="10"/>
      <color rgb="FFFF0000"/>
      <name val="Segoe UI"/>
      <family val="2"/>
    </font>
    <font>
      <b/>
      <u/>
      <sz val="9"/>
      <color theme="1"/>
      <name val="Arial"/>
      <family val="2"/>
    </font>
    <font>
      <i/>
      <sz val="10"/>
      <name val="Segoe UI"/>
      <family val="2"/>
    </font>
    <font>
      <sz val="10"/>
      <color rgb="FFBC1E04"/>
      <name val="Segoe UI"/>
      <family val="2"/>
    </font>
  </fonts>
  <fills count="22">
    <fill>
      <patternFill patternType="none"/>
    </fill>
    <fill>
      <patternFill patternType="gray125"/>
    </fill>
    <fill>
      <patternFill patternType="solid">
        <fgColor rgb="FFFFEB9C"/>
        <bgColor indexed="64"/>
      </patternFill>
    </fill>
    <fill>
      <patternFill patternType="solid">
        <fgColor theme="1"/>
        <bgColor indexed="64"/>
      </patternFill>
    </fill>
    <fill>
      <patternFill patternType="solid">
        <fgColor rgb="FF0A4BB7"/>
        <bgColor indexed="64"/>
      </patternFill>
    </fill>
    <fill>
      <patternFill patternType="solid">
        <fgColor rgb="FF646569"/>
        <bgColor indexed="64"/>
      </patternFill>
    </fill>
    <fill>
      <patternFill patternType="solid">
        <fgColor rgb="FFFFFFFF"/>
        <bgColor indexed="64"/>
      </patternFill>
    </fill>
    <fill>
      <patternFill patternType="solid">
        <fgColor theme="0"/>
        <bgColor indexed="64"/>
      </patternFill>
    </fill>
    <fill>
      <patternFill patternType="solid">
        <fgColor rgb="FFD9E1F2"/>
        <bgColor indexed="64"/>
      </patternFill>
    </fill>
    <fill>
      <patternFill patternType="solid">
        <fgColor rgb="FF282F54"/>
        <bgColor indexed="64"/>
      </patternFill>
    </fill>
    <fill>
      <patternFill patternType="solid">
        <fgColor rgb="FFA1A1A2"/>
        <bgColor indexed="64"/>
      </patternFill>
    </fill>
    <fill>
      <patternFill patternType="solid">
        <fgColor theme="0" tint="-0.24988555558946501"/>
        <bgColor indexed="64"/>
      </patternFill>
    </fill>
    <fill>
      <patternFill patternType="solid">
        <fgColor rgb="FFC5D9F1"/>
        <bgColor indexed="64"/>
      </patternFill>
    </fill>
    <fill>
      <patternFill patternType="solid">
        <fgColor indexed="65"/>
        <bgColor indexed="64"/>
      </patternFill>
    </fill>
    <fill>
      <patternFill patternType="solid">
        <fgColor indexed="9"/>
        <bgColor indexed="64"/>
      </patternFill>
    </fill>
    <fill>
      <patternFill patternType="solid">
        <fgColor rgb="FFFFFF00"/>
        <bgColor indexed="64"/>
      </patternFill>
    </fill>
    <fill>
      <patternFill patternType="solid">
        <fgColor theme="0" tint="-0.34995574816125979"/>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rgb="FFFFC000"/>
        <bgColor indexed="64"/>
      </patternFill>
    </fill>
  </fills>
  <borders count="204">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tint="-0.24985503707998902"/>
      </left>
      <right/>
      <top/>
      <bottom/>
      <diagonal/>
    </border>
    <border>
      <left/>
      <right style="thin">
        <color theme="0" tint="-0.24985503707998902"/>
      </right>
      <top/>
      <bottom/>
      <diagonal/>
    </border>
    <border>
      <left style="thin">
        <color theme="0" tint="-0.24985503707998902"/>
      </left>
      <right style="thin">
        <color theme="0" tint="-0.24985503707998902"/>
      </right>
      <top style="thin">
        <color theme="0" tint="-0.24985503707998902"/>
      </top>
      <bottom style="thin">
        <color theme="0" tint="-0.24985503707998902"/>
      </bottom>
      <diagonal/>
    </border>
    <border>
      <left style="thin">
        <color theme="0" tint="-0.24985503707998902"/>
      </left>
      <right/>
      <top/>
      <bottom style="thin">
        <color theme="0" tint="-0.24985503707998902"/>
      </bottom>
      <diagonal/>
    </border>
    <border>
      <left/>
      <right/>
      <top/>
      <bottom style="thin">
        <color theme="0" tint="-0.24985503707998902"/>
      </bottom>
      <diagonal/>
    </border>
    <border>
      <left/>
      <right style="thin">
        <color theme="0" tint="-0.24985503707998902"/>
      </right>
      <top/>
      <bottom style="thin">
        <color theme="0" tint="-0.24985503707998902"/>
      </bottom>
      <diagonal/>
    </border>
    <border>
      <left/>
      <right/>
      <top style="thin">
        <color theme="0" tint="-0.24985503707998902"/>
      </top>
      <bottom/>
      <diagonal/>
    </border>
    <border>
      <left/>
      <right style="thin">
        <color theme="0"/>
      </right>
      <top style="thin">
        <color theme="0" tint="-0.24985503707998902"/>
      </top>
      <bottom/>
      <diagonal/>
    </border>
    <border>
      <left style="thin">
        <color theme="0"/>
      </left>
      <right style="thin">
        <color theme="0"/>
      </right>
      <top style="thin">
        <color theme="0" tint="-0.24985503707998902"/>
      </top>
      <bottom style="thin">
        <color theme="0"/>
      </bottom>
      <diagonal/>
    </border>
    <border>
      <left style="thin">
        <color theme="0"/>
      </left>
      <right style="thin">
        <color theme="0" tint="-0.24985503707998902"/>
      </right>
      <top style="thin">
        <color theme="0" tint="-0.24985503707998902"/>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tint="-0.24985503707998902"/>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tint="-0.24985503707998902"/>
      </right>
      <top style="thin">
        <color theme="0"/>
      </top>
      <bottom/>
      <diagonal/>
    </border>
    <border>
      <left style="thin">
        <color theme="0" tint="-0.24985503707998902"/>
      </left>
      <right/>
      <top style="thin">
        <color theme="0" tint="-0.24985503707998902"/>
      </top>
      <bottom/>
      <diagonal/>
    </border>
    <border>
      <left style="thin">
        <color theme="0"/>
      </left>
      <right/>
      <top style="thin">
        <color theme="0" tint="-0.24985503707998902"/>
      </top>
      <bottom/>
      <diagonal/>
    </border>
    <border>
      <left/>
      <right style="thin">
        <color theme="0" tint="-0.24985503707998902"/>
      </right>
      <top style="thin">
        <color theme="0" tint="-0.24985503707998902"/>
      </top>
      <bottom/>
      <diagonal/>
    </border>
    <border>
      <left/>
      <right style="thin">
        <color theme="0"/>
      </right>
      <top/>
      <bottom/>
      <diagonal/>
    </border>
    <border>
      <left style="thin">
        <color theme="0"/>
      </left>
      <right/>
      <top/>
      <bottom style="thin">
        <color theme="0"/>
      </bottom>
      <diagonal/>
    </border>
    <border>
      <left/>
      <right style="thin">
        <color theme="0" tint="-0.24985503707998902"/>
      </right>
      <top/>
      <bottom style="thin">
        <color theme="0"/>
      </bottom>
      <diagonal/>
    </border>
    <border>
      <left style="thin">
        <color theme="0" tint="-0.24985503707998902"/>
      </left>
      <right/>
      <top/>
      <bottom style="thin">
        <color theme="0"/>
      </bottom>
      <diagonal/>
    </border>
    <border>
      <left/>
      <right style="thin">
        <color theme="0" tint="-0.24985503707998902"/>
      </right>
      <top style="thin">
        <color theme="0"/>
      </top>
      <bottom style="thin">
        <color theme="0"/>
      </bottom>
      <diagonal/>
    </border>
    <border>
      <left style="thin">
        <color theme="0" tint="-0.24985503707998902"/>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tint="-0.24985503707998902"/>
      </bottom>
      <diagonal/>
    </border>
    <border>
      <left style="thin">
        <color theme="0"/>
      </left>
      <right style="thin">
        <color theme="0" tint="-0.1498764000366222"/>
      </right>
      <top style="thin">
        <color theme="0"/>
      </top>
      <bottom style="thin">
        <color theme="0"/>
      </bottom>
      <diagonal/>
    </border>
    <border>
      <left style="thin">
        <color theme="0"/>
      </left>
      <right/>
      <top style="thin">
        <color theme="0"/>
      </top>
      <bottom style="thin">
        <color theme="0" tint="-0.24985503707998902"/>
      </bottom>
      <diagonal/>
    </border>
    <border>
      <left style="thin">
        <color theme="0"/>
      </left>
      <right/>
      <top/>
      <bottom/>
      <diagonal/>
    </border>
    <border>
      <left style="thin">
        <color theme="0"/>
      </left>
      <right style="thin">
        <color theme="0"/>
      </right>
      <top style="thin">
        <color theme="0" tint="-0.24985503707998902"/>
      </top>
      <bottom style="thin">
        <color theme="0" tint="-0.24985503707998902"/>
      </bottom>
      <diagonal/>
    </border>
    <border>
      <left style="thin">
        <color theme="0"/>
      </left>
      <right/>
      <top style="thin">
        <color theme="0" tint="-0.24985503707998902"/>
      </top>
      <bottom style="thin">
        <color theme="0" tint="-0.1498764000366222"/>
      </bottom>
      <diagonal/>
    </border>
    <border>
      <left/>
      <right/>
      <top style="thin">
        <color theme="0" tint="-0.24985503707998902"/>
      </top>
      <bottom style="thin">
        <color theme="0" tint="-0.1498764000366222"/>
      </bottom>
      <diagonal/>
    </border>
    <border>
      <left/>
      <right style="thin">
        <color theme="0" tint="-0.24985503707998902"/>
      </right>
      <top style="thin">
        <color theme="0" tint="-0.24985503707998902"/>
      </top>
      <bottom style="thin">
        <color theme="0" tint="-0.1498764000366222"/>
      </bottom>
      <diagonal/>
    </border>
    <border>
      <left style="thin">
        <color theme="0" tint="-0.24985503707998902"/>
      </left>
      <right/>
      <top/>
      <bottom style="thin">
        <color theme="0" tint="-0.1498764000366222"/>
      </bottom>
      <diagonal/>
    </border>
    <border>
      <left/>
      <right style="thin">
        <color theme="0"/>
      </right>
      <top/>
      <bottom style="thin">
        <color theme="0" tint="-0.1498764000366222"/>
      </bottom>
      <diagonal/>
    </border>
    <border>
      <left style="thin">
        <color theme="0"/>
      </left>
      <right style="thin">
        <color theme="0"/>
      </right>
      <top style="thin">
        <color theme="0" tint="-0.1498764000366222"/>
      </top>
      <bottom/>
      <diagonal/>
    </border>
    <border>
      <left style="thin">
        <color theme="0"/>
      </left>
      <right style="thin">
        <color theme="0" tint="-0.24985503707998902"/>
      </right>
      <top style="thin">
        <color theme="0" tint="-0.1498764000366222"/>
      </top>
      <bottom/>
      <diagonal/>
    </border>
    <border>
      <left style="thin">
        <color theme="0" tint="-0.24985503707998902"/>
      </left>
      <right/>
      <top style="thin">
        <color theme="0" tint="-0.1498764000366222"/>
      </top>
      <bottom style="thin">
        <color theme="0"/>
      </bottom>
      <diagonal/>
    </border>
    <border>
      <left/>
      <right style="thin">
        <color theme="0"/>
      </right>
      <top style="thin">
        <color theme="0" tint="-0.1498764000366222"/>
      </top>
      <bottom style="thin">
        <color theme="0"/>
      </bottom>
      <diagonal/>
    </border>
    <border>
      <left style="thin">
        <color theme="0"/>
      </left>
      <right style="thin">
        <color theme="0" tint="-0.24985503707998902"/>
      </right>
      <top style="thin">
        <color theme="0" tint="-0.24985503707998902"/>
      </top>
      <bottom style="thin">
        <color theme="0" tint="-0.24985503707998902"/>
      </bottom>
      <diagonal/>
    </border>
    <border>
      <left/>
      <right style="thin">
        <color theme="0" tint="-0.24985503707998902"/>
      </right>
      <top style="thin">
        <color theme="0" tint="-0.24985503707998902"/>
      </top>
      <bottom style="thin">
        <color theme="0" tint="-0.24985503707998902"/>
      </bottom>
      <diagonal/>
    </border>
    <border>
      <left/>
      <right/>
      <top style="thin">
        <color theme="0" tint="-0.24985503707998902"/>
      </top>
      <bottom style="thin">
        <color theme="0" tint="-0.24985503707998902"/>
      </bottom>
      <diagonal/>
    </border>
    <border>
      <left style="thin">
        <color theme="0" tint="-0.24985503707998902"/>
      </left>
      <right style="thin">
        <color theme="0"/>
      </right>
      <top style="thin">
        <color theme="0"/>
      </top>
      <bottom style="thin">
        <color theme="0"/>
      </bottom>
      <diagonal/>
    </border>
    <border>
      <left style="thin">
        <color theme="0" tint="-0.24985503707998902"/>
      </left>
      <right style="thin">
        <color theme="0" tint="-0.24985503707998902"/>
      </right>
      <top/>
      <bottom style="thin">
        <color theme="0" tint="-0.24985503707998902"/>
      </bottom>
      <diagonal/>
    </border>
    <border>
      <left style="thin">
        <color theme="0" tint="-0.24985503707998902"/>
      </left>
      <right style="thin">
        <color theme="0"/>
      </right>
      <top style="thin">
        <color theme="0" tint="-0.24985503707998902"/>
      </top>
      <bottom/>
      <diagonal/>
    </border>
    <border>
      <left style="thin">
        <color theme="0" tint="-0.24985503707998902"/>
      </left>
      <right style="thin">
        <color theme="0"/>
      </right>
      <top/>
      <bottom/>
      <diagonal/>
    </border>
    <border>
      <left style="thin">
        <color theme="0"/>
      </left>
      <right style="thin">
        <color theme="0"/>
      </right>
      <top/>
      <bottom/>
      <diagonal/>
    </border>
    <border>
      <left style="thin">
        <color theme="0" tint="-0.24985503707998902"/>
      </left>
      <right style="thin">
        <color theme="0"/>
      </right>
      <top/>
      <bottom style="thin">
        <color theme="0"/>
      </bottom>
      <diagonal/>
    </border>
    <border>
      <left style="thin">
        <color theme="0"/>
      </left>
      <right style="thin">
        <color theme="0"/>
      </right>
      <top/>
      <bottom style="thin">
        <color theme="0"/>
      </bottom>
      <diagonal/>
    </border>
    <border>
      <left style="thin">
        <color theme="0" tint="-0.24985503707998902"/>
      </left>
      <right/>
      <top style="thin">
        <color theme="0"/>
      </top>
      <bottom style="thin">
        <color theme="0" tint="-0.24985503707998902"/>
      </bottom>
      <diagonal/>
    </border>
    <border>
      <left style="thin">
        <color theme="0" tint="-0.24985503707998902"/>
      </left>
      <right style="thin">
        <color theme="0" tint="-0.24985503707998902"/>
      </right>
      <top style="thin">
        <color theme="0" tint="-0.24985503707998902"/>
      </top>
      <bottom/>
      <diagonal/>
    </border>
    <border>
      <left style="thin">
        <color theme="0" tint="-0.24985503707998902"/>
      </left>
      <right/>
      <top style="thin">
        <color theme="0" tint="-0.24985503707998902"/>
      </top>
      <bottom style="thin">
        <color theme="0" tint="-0.24985503707998902"/>
      </bottom>
      <diagonal/>
    </border>
    <border>
      <left style="thin">
        <color theme="0" tint="-0.24985503707998902"/>
      </left>
      <right style="thin">
        <color theme="0"/>
      </right>
      <top style="thin">
        <color theme="0" tint="-0.24985503707998902"/>
      </top>
      <bottom style="thin">
        <color theme="0"/>
      </bottom>
      <diagonal/>
    </border>
    <border>
      <left/>
      <right style="thin">
        <color theme="0" tint="-0.24985503707998902"/>
      </right>
      <top style="thin">
        <color theme="0"/>
      </top>
      <bottom/>
      <diagonal/>
    </border>
    <border>
      <left/>
      <right style="thin">
        <color theme="0" tint="-4.9897762993255407E-2"/>
      </right>
      <top style="thin">
        <color theme="0" tint="-0.24985503707998902"/>
      </top>
      <bottom/>
      <diagonal/>
    </border>
    <border>
      <left/>
      <right style="thin">
        <color theme="0" tint="-4.9897762993255407E-2"/>
      </right>
      <top/>
      <bottom/>
      <diagonal/>
    </border>
    <border>
      <left style="thin">
        <color theme="0" tint="-4.9897762993255407E-2"/>
      </left>
      <right style="thin">
        <color theme="0" tint="-4.9897762993255407E-2"/>
      </right>
      <top style="thin">
        <color theme="0" tint="-4.9897762993255407E-2"/>
      </top>
      <bottom style="thin">
        <color theme="0" tint="-4.9897762993255407E-2"/>
      </bottom>
      <diagonal/>
    </border>
    <border>
      <left style="thin">
        <color theme="0" tint="-4.9897762993255407E-2"/>
      </left>
      <right style="thin">
        <color theme="0" tint="-0.24985503707998902"/>
      </right>
      <top style="thin">
        <color theme="0" tint="-4.9897762993255407E-2"/>
      </top>
      <bottom style="thin">
        <color theme="0" tint="-4.9897762993255407E-2"/>
      </bottom>
      <diagonal/>
    </border>
    <border>
      <left style="thin">
        <color theme="0" tint="-0.24985503707998902"/>
      </left>
      <right/>
      <top/>
      <bottom style="thin">
        <color theme="0" tint="-4.9897762993255407E-2"/>
      </bottom>
      <diagonal/>
    </border>
    <border>
      <left/>
      <right style="thin">
        <color theme="0" tint="-4.9897762993255407E-2"/>
      </right>
      <top/>
      <bottom style="thin">
        <color theme="0" tint="-4.9897762993255407E-2"/>
      </bottom>
      <diagonal/>
    </border>
    <border>
      <left style="thin">
        <color theme="0" tint="-0.24985503707998902"/>
      </left>
      <right/>
      <top style="thin">
        <color theme="0" tint="-4.9897762993255407E-2"/>
      </top>
      <bottom/>
      <diagonal/>
    </border>
    <border>
      <left/>
      <right style="thin">
        <color theme="0" tint="-4.9897762993255407E-2"/>
      </right>
      <top style="thin">
        <color theme="0" tint="-4.9897762993255407E-2"/>
      </top>
      <bottom/>
      <diagonal/>
    </border>
    <border>
      <left style="thin">
        <color theme="0" tint="-4.9897762993255407E-2"/>
      </left>
      <right style="thin">
        <color theme="0" tint="-4.9897762993255407E-2"/>
      </right>
      <top style="thin">
        <color theme="0" tint="-4.9897762993255407E-2"/>
      </top>
      <bottom/>
      <diagonal/>
    </border>
    <border>
      <left style="thin">
        <color theme="0" tint="-4.9897762993255407E-2"/>
      </left>
      <right style="thin">
        <color theme="0" tint="-0.24985503707998902"/>
      </right>
      <top style="thin">
        <color theme="0" tint="-4.9897762993255407E-2"/>
      </top>
      <bottom/>
      <diagonal/>
    </border>
    <border>
      <left style="thin">
        <color theme="0"/>
      </left>
      <right style="thin">
        <color theme="0"/>
      </right>
      <top style="thin">
        <color theme="0" tint="-0.24985503707998902"/>
      </top>
      <bottom/>
      <diagonal/>
    </border>
    <border>
      <left style="thin">
        <color theme="0"/>
      </left>
      <right style="thin">
        <color theme="0" tint="-0.24985503707998902"/>
      </right>
      <top style="thin">
        <color theme="0" tint="-0.24985503707998902"/>
      </top>
      <bottom/>
      <diagonal/>
    </border>
    <border>
      <left style="thin">
        <color theme="0"/>
      </left>
      <right style="thin">
        <color theme="0" tint="-0.24985503707998902"/>
      </right>
      <top/>
      <bottom style="thin">
        <color theme="0"/>
      </bottom>
      <diagonal/>
    </border>
    <border>
      <left style="thin">
        <color theme="0" tint="-0.24985503707998902"/>
      </left>
      <right style="thin">
        <color theme="0"/>
      </right>
      <top style="thin">
        <color theme="0"/>
      </top>
      <bottom/>
      <diagonal/>
    </border>
    <border>
      <left/>
      <right style="thin">
        <color theme="0" tint="-0.14981536301767021"/>
      </right>
      <top style="thin">
        <color theme="0" tint="-0.1498764000366222"/>
      </top>
      <bottom style="thin">
        <color theme="0" tint="-0.1498764000366222"/>
      </bottom>
      <diagonal/>
    </border>
    <border>
      <left/>
      <right/>
      <top style="thin">
        <color theme="0"/>
      </top>
      <bottom/>
      <diagonal/>
    </border>
    <border>
      <left/>
      <right/>
      <top style="thin">
        <color theme="0" tint="-0.1498764000366222"/>
      </top>
      <bottom style="thin">
        <color theme="0" tint="-0.1498764000366222"/>
      </bottom>
      <diagonal/>
    </border>
    <border>
      <left style="thin">
        <color theme="0"/>
      </left>
      <right style="thin">
        <color theme="0" tint="-0.1498764000366222"/>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tint="-0.1498764000366222"/>
      </bottom>
      <diagonal/>
    </border>
    <border>
      <left style="thin">
        <color theme="0" tint="-0.1498764000366222"/>
      </left>
      <right style="thin">
        <color theme="0"/>
      </right>
      <top style="thin">
        <color theme="0"/>
      </top>
      <bottom style="thin">
        <color theme="0" tint="-0.1498764000366222"/>
      </bottom>
      <diagonal/>
    </border>
    <border>
      <left style="thin">
        <color theme="0" tint="-0.1498764000366222"/>
      </left>
      <right/>
      <top style="thin">
        <color theme="0"/>
      </top>
      <bottom/>
      <diagonal/>
    </border>
    <border>
      <left style="thin">
        <color theme="0"/>
      </left>
      <right style="thin">
        <color theme="0" tint="-0.1498764000366222"/>
      </right>
      <top style="thin">
        <color theme="0" tint="-0.1498764000366222"/>
      </top>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right>
      <top style="thin">
        <color theme="0" tint="-0.1498764000366222"/>
      </top>
      <bottom/>
      <diagonal/>
    </border>
    <border>
      <left style="thin">
        <color theme="0" tint="-0.1498764000366222"/>
      </left>
      <right style="thin">
        <color theme="0" tint="-0.24985503707998902"/>
      </right>
      <top style="thin">
        <color theme="0"/>
      </top>
      <bottom/>
      <diagonal/>
    </border>
    <border>
      <left style="thin">
        <color theme="0" tint="-0.1498764000366222"/>
      </left>
      <right style="thin">
        <color theme="0"/>
      </right>
      <top style="thin">
        <color theme="0"/>
      </top>
      <bottom style="thin">
        <color theme="0"/>
      </bottom>
      <diagonal/>
    </border>
    <border>
      <left style="thin">
        <color theme="0"/>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theme="0"/>
      </left>
      <right style="thin">
        <color theme="0"/>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bottom>
      <diagonal/>
    </border>
    <border>
      <left style="thin">
        <color theme="0"/>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right style="thin">
        <color theme="0" tint="-0.1498764000366222"/>
      </right>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0" tint="-0.1498764000366222"/>
      </left>
      <right style="thin">
        <color theme="0" tint="-0.1498764000366222"/>
      </right>
      <top/>
      <bottom style="thin">
        <color theme="0"/>
      </bottom>
      <diagonal/>
    </border>
    <border>
      <left style="thin">
        <color theme="0" tint="-0.1498764000366222"/>
      </left>
      <right style="thin">
        <color theme="0" tint="-0.1498764000366222"/>
      </right>
      <top/>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style="thin">
        <color rgb="FFD9E1F2"/>
      </left>
      <right/>
      <top style="thin">
        <color rgb="FFD9E1F2"/>
      </top>
      <bottom style="thin">
        <color rgb="FFD9E1F2"/>
      </bottom>
      <diagonal/>
    </border>
    <border>
      <left/>
      <right style="thin">
        <color theme="0" tint="-0.24985503707998902"/>
      </right>
      <top style="thin">
        <color rgb="FFD9E1F2"/>
      </top>
      <bottom style="thin">
        <color rgb="FFD9E1F2"/>
      </bottom>
      <diagonal/>
    </border>
    <border>
      <left style="thin">
        <color theme="0" tint="-0.1498764000366222"/>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8" tint="-0.24994659260841701"/>
      </left>
      <right style="thin">
        <color theme="0"/>
      </right>
      <top style="thin">
        <color theme="0"/>
      </top>
      <bottom style="thin">
        <color theme="0" tint="-0.24994659260841701"/>
      </bottom>
      <diagonal/>
    </border>
    <border>
      <left style="thin">
        <color theme="0"/>
      </left>
      <right/>
      <top style="thin">
        <color theme="0"/>
      </top>
      <bottom style="thin">
        <color theme="0" tint="-0.24994659260841701"/>
      </bottom>
      <diagonal/>
    </border>
    <border>
      <left/>
      <right style="thin">
        <color theme="0"/>
      </right>
      <top style="thin">
        <color theme="0"/>
      </top>
      <bottom style="thin">
        <color theme="0" tint="-0.24994659260841701"/>
      </bottom>
      <diagonal/>
    </border>
    <border>
      <left/>
      <right/>
      <top style="thin">
        <color theme="0" tint="-0.24994659260841701"/>
      </top>
      <bottom style="thin">
        <color theme="0" tint="-0.24994659260841701"/>
      </bottom>
      <diagonal/>
    </border>
    <border>
      <left style="thin">
        <color theme="0"/>
      </left>
      <right/>
      <top style="thin">
        <color theme="0" tint="-0.24994659260841701"/>
      </top>
      <bottom style="thin">
        <color theme="0"/>
      </bottom>
      <diagonal/>
    </border>
    <border>
      <left/>
      <right/>
      <top style="thin">
        <color theme="0" tint="-0.24994659260841701"/>
      </top>
      <bottom style="thin">
        <color theme="0"/>
      </bottom>
      <diagonal/>
    </border>
    <border>
      <left/>
      <right style="thin">
        <color theme="0"/>
      </right>
      <top style="thin">
        <color theme="0" tint="-0.24994659260841701"/>
      </top>
      <bottom style="thin">
        <color theme="0"/>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8" tint="-0.24994659260841701"/>
      </right>
      <top style="thin">
        <color theme="0"/>
      </top>
      <bottom/>
      <diagonal/>
    </border>
    <border>
      <left style="thin">
        <color theme="0" tint="-0.24994659260841701"/>
      </left>
      <right style="thin">
        <color theme="0" tint="-0.24985503707998902"/>
      </right>
      <top style="thin">
        <color theme="0" tint="-0.24994659260841701"/>
      </top>
      <bottom style="thin">
        <color theme="0"/>
      </bottom>
      <diagonal/>
    </border>
    <border>
      <left style="thin">
        <color theme="0" tint="-0.24994659260841701"/>
      </left>
      <right style="thin">
        <color theme="0" tint="-0.24985503707998902"/>
      </right>
      <top style="thin">
        <color theme="0" tint="-0.24994659260841701"/>
      </top>
      <bottom/>
      <diagonal/>
    </border>
    <border>
      <left style="thin">
        <color theme="0" tint="-0.24994659260841701"/>
      </left>
      <right style="thin">
        <color theme="0" tint="-0.24985503707998902"/>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style="thin">
        <color theme="0"/>
      </top>
      <bottom style="thin">
        <color theme="0" tint="-0.2498550370799890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left>
      <right style="thin">
        <color theme="0"/>
      </right>
      <top style="thin">
        <color theme="0"/>
      </top>
      <bottom style="thin">
        <color theme="0" tint="-0.24994659260841701"/>
      </bottom>
      <diagonal/>
    </border>
    <border>
      <left/>
      <right style="thin">
        <color theme="0" tint="-0.1498764000366222"/>
      </right>
      <top style="thin">
        <color theme="0"/>
      </top>
      <bottom/>
      <diagonal/>
    </border>
    <border>
      <left/>
      <right style="thin">
        <color theme="0" tint="-0.1498764000366222"/>
      </right>
      <top/>
      <bottom style="thin">
        <color theme="0"/>
      </bottom>
      <diagonal/>
    </border>
    <border>
      <left/>
      <right style="thin">
        <color theme="0" tint="-0.1498764000366222"/>
      </right>
      <top style="thin">
        <color theme="0"/>
      </top>
      <bottom style="thin">
        <color theme="0"/>
      </bottom>
      <diagonal/>
    </border>
    <border>
      <left/>
      <right/>
      <top style="thin">
        <color theme="0"/>
      </top>
      <bottom style="thick">
        <color theme="0"/>
      </bottom>
      <diagonal/>
    </border>
    <border>
      <left/>
      <right style="thin">
        <color theme="0"/>
      </right>
      <top style="thin">
        <color theme="0"/>
      </top>
      <bottom style="thick">
        <color theme="0"/>
      </bottom>
      <diagonal/>
    </border>
    <border>
      <left/>
      <right/>
      <top style="thick">
        <color theme="0"/>
      </top>
      <bottom style="thick">
        <color theme="0"/>
      </bottom>
      <diagonal/>
    </border>
    <border>
      <left/>
      <right style="thin">
        <color theme="0"/>
      </right>
      <top style="thick">
        <color theme="0"/>
      </top>
      <bottom style="thick">
        <color theme="0"/>
      </bottom>
      <diagonal/>
    </border>
    <border>
      <left/>
      <right style="thin">
        <color theme="0" tint="-0.1498764000366222"/>
      </right>
      <top style="thick">
        <color theme="0"/>
      </top>
      <bottom style="thick">
        <color theme="0"/>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style="thin">
        <color theme="0" tint="-0.14993743705557422"/>
      </left>
      <right/>
      <top/>
      <bottom/>
      <diagonal/>
    </border>
    <border>
      <left/>
      <right/>
      <top/>
      <bottom style="thin">
        <color theme="1" tint="0.24994659260841701"/>
      </bottom>
      <diagonal/>
    </border>
    <border>
      <left style="thin">
        <color theme="0" tint="-0.14993743705557422"/>
      </left>
      <right/>
      <top style="thin">
        <color theme="1" tint="0.24994659260841701"/>
      </top>
      <bottom style="thin">
        <color theme="0" tint="-0.14993743705557422"/>
      </bottom>
      <diagonal/>
    </border>
    <border>
      <left/>
      <right/>
      <top style="thin">
        <color theme="1" tint="0.24994659260841701"/>
      </top>
      <bottom style="thin">
        <color theme="0" tint="-0.14993743705557422"/>
      </bottom>
      <diagonal/>
    </border>
    <border>
      <left/>
      <right style="thin">
        <color theme="0" tint="-0.14993743705557422"/>
      </right>
      <top style="thin">
        <color theme="1" tint="0.24994659260841701"/>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24994659260841701"/>
      </left>
      <right/>
      <top style="thin">
        <color theme="0" tint="-0.24985503707998902"/>
      </top>
      <bottom style="thin">
        <color theme="0" tint="-0.24985503707998902"/>
      </bottom>
      <diagonal/>
    </border>
    <border>
      <left/>
      <right style="thin">
        <color theme="0" tint="-0.24994659260841701"/>
      </right>
      <top style="thin">
        <color theme="0" tint="-0.24985503707998902"/>
      </top>
      <bottom style="thin">
        <color theme="0" tint="-0.24985503707998902"/>
      </bottom>
      <diagonal/>
    </border>
    <border>
      <left/>
      <right style="thin">
        <color theme="0" tint="-0.24994659260841701"/>
      </right>
      <top/>
      <bottom style="thin">
        <color theme="0"/>
      </bottom>
      <diagonal/>
    </border>
    <border>
      <left style="thin">
        <color theme="0" tint="-0.24985503707998902"/>
      </left>
      <right/>
      <top style="thin">
        <color theme="0" tint="-0.24985503707998902"/>
      </top>
      <bottom style="thin">
        <color theme="0"/>
      </bottom>
      <diagonal/>
    </border>
    <border>
      <left/>
      <right/>
      <top style="thin">
        <color theme="0" tint="-0.24985503707998902"/>
      </top>
      <bottom style="thin">
        <color theme="0"/>
      </bottom>
      <diagonal/>
    </border>
    <border>
      <left/>
      <right style="thin">
        <color theme="0" tint="-0.24994659260841701"/>
      </right>
      <top style="thin">
        <color theme="0" tint="-0.24985503707998902"/>
      </top>
      <bottom style="thin">
        <color theme="0"/>
      </bottom>
      <diagonal/>
    </border>
    <border>
      <left style="thin">
        <color theme="0" tint="-0.24985503707998902"/>
      </left>
      <right/>
      <top style="thin">
        <color theme="0"/>
      </top>
      <bottom style="thin">
        <color theme="0"/>
      </bottom>
      <diagonal/>
    </border>
    <border>
      <left/>
      <right style="thin">
        <color theme="0" tint="-0.24994659260841701"/>
      </right>
      <top style="thin">
        <color theme="0"/>
      </top>
      <bottom style="thin">
        <color theme="0"/>
      </bottom>
      <diagonal/>
    </border>
    <border>
      <left style="thin">
        <color theme="0"/>
      </left>
      <right/>
      <top style="thin">
        <color theme="0"/>
      </top>
      <bottom style="thin">
        <color theme="0" tint="-0.1498764000366222"/>
      </bottom>
      <diagonal/>
    </border>
    <border>
      <left/>
      <right/>
      <top style="thin">
        <color theme="0"/>
      </top>
      <bottom style="thin">
        <color theme="0" tint="-0.1498764000366222"/>
      </bottom>
      <diagonal/>
    </border>
    <border>
      <left/>
      <right style="thin">
        <color theme="0"/>
      </right>
      <top style="thin">
        <color theme="0"/>
      </top>
      <bottom style="thin">
        <color theme="0" tint="-0.1498764000366222"/>
      </bottom>
      <diagonal/>
    </border>
    <border>
      <left/>
      <right style="thin">
        <color theme="0"/>
      </right>
      <top style="thin">
        <color theme="0" tint="-0.1498764000366222"/>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8764000366222"/>
      </right>
      <top style="thin">
        <color theme="0" tint="-0.149906918546098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8764000366222"/>
      </left>
      <right/>
      <top style="thin">
        <color theme="0" tint="-0.1498764000366222"/>
      </top>
      <bottom/>
      <diagonal/>
    </border>
    <border>
      <left/>
      <right style="thin">
        <color theme="0" tint="-0.1498764000366222"/>
      </right>
      <top style="thin">
        <color theme="0" tint="-0.1498764000366222"/>
      </top>
      <bottom/>
      <diagonal/>
    </border>
    <border>
      <left/>
      <right/>
      <top style="thin">
        <color theme="0" tint="-0.1498764000366222"/>
      </top>
      <bottom/>
      <diagonal/>
    </border>
    <border>
      <left/>
      <right style="thin">
        <color theme="0" tint="-0.1498458815271462"/>
      </right>
      <top style="thin">
        <color theme="0" tint="-0.1498764000366222"/>
      </top>
      <bottom style="thin">
        <color theme="0" tint="-0.1498764000366222"/>
      </bottom>
      <diagonal/>
    </border>
    <border>
      <left style="thin">
        <color theme="0" tint="-0.24979400006103702"/>
      </left>
      <right/>
      <top style="thin">
        <color theme="0" tint="-0.24979400006103702"/>
      </top>
      <bottom/>
      <diagonal/>
    </border>
    <border>
      <left/>
      <right/>
      <top style="thin">
        <color theme="0" tint="-0.24979400006103702"/>
      </top>
      <bottom/>
      <diagonal/>
    </border>
    <border>
      <left/>
      <right style="thin">
        <color theme="0" tint="-0.24979400006103702"/>
      </right>
      <top style="thin">
        <color theme="0" tint="-0.24979400006103702"/>
      </top>
      <bottom/>
      <diagonal/>
    </border>
    <border>
      <left style="thin">
        <color theme="0" tint="-0.24979400006103702"/>
      </left>
      <right/>
      <top/>
      <bottom/>
      <diagonal/>
    </border>
    <border>
      <left/>
      <right style="thin">
        <color theme="0" tint="-0.24979400006103702"/>
      </right>
      <top/>
      <bottom/>
      <diagonal/>
    </border>
    <border>
      <left style="thin">
        <color theme="0" tint="-0.24979400006103702"/>
      </left>
      <right/>
      <top/>
      <bottom style="thin">
        <color theme="0" tint="-0.24979400006103702"/>
      </bottom>
      <diagonal/>
    </border>
    <border>
      <left/>
      <right/>
      <top/>
      <bottom style="thin">
        <color theme="0" tint="-0.24979400006103702"/>
      </bottom>
      <diagonal/>
    </border>
    <border>
      <left/>
      <right style="thin">
        <color theme="0" tint="-0.24979400006103702"/>
      </right>
      <top/>
      <bottom style="thin">
        <color theme="0" tint="-0.24979400006103702"/>
      </bottom>
      <diagonal/>
    </border>
    <border>
      <left style="thin">
        <color theme="0" tint="-0.24979400006103702"/>
      </left>
      <right/>
      <top style="thin">
        <color theme="0" tint="-0.24979400006103702"/>
      </top>
      <bottom style="thin">
        <color theme="0" tint="-0.24979400006103702"/>
      </bottom>
      <diagonal/>
    </border>
    <border>
      <left/>
      <right/>
      <top style="thin">
        <color theme="0" tint="-0.24979400006103702"/>
      </top>
      <bottom style="thin">
        <color theme="0" tint="-0.24979400006103702"/>
      </bottom>
      <diagonal/>
    </border>
    <border>
      <left/>
      <right style="thin">
        <color theme="0" tint="-0.24979400006103702"/>
      </right>
      <top style="thin">
        <color theme="0" tint="-0.24979400006103702"/>
      </top>
      <bottom style="thin">
        <color theme="0" tint="-0.24979400006103702"/>
      </bottom>
      <diagonal/>
    </border>
    <border>
      <left style="thin">
        <color theme="0"/>
      </left>
      <right/>
      <top style="thin">
        <color theme="0" tint="-0.24985503707998902"/>
      </top>
      <bottom style="thin">
        <color theme="0" tint="-0.24985503707998902"/>
      </bottom>
      <diagonal/>
    </border>
    <border>
      <left/>
      <right style="thin">
        <color theme="0"/>
      </right>
      <top style="thin">
        <color theme="0" tint="-0.24985503707998902"/>
      </top>
      <bottom style="thin">
        <color theme="0" tint="-0.24985503707998902"/>
      </bottom>
      <diagonal/>
    </border>
    <border>
      <left/>
      <right style="thin">
        <color theme="0" tint="-0.24994659260841701"/>
      </right>
      <top/>
      <bottom/>
      <diagonal/>
    </border>
    <border>
      <left/>
      <right/>
      <top style="thin">
        <color theme="1" tint="0.24994659260841701"/>
      </top>
      <bottom style="thin">
        <color theme="0" tint="-0.14996795556505021"/>
      </bottom>
      <diagonal/>
    </border>
    <border>
      <left/>
      <right style="thin">
        <color theme="0" tint="-0.14993743705557422"/>
      </right>
      <top style="thin">
        <color theme="1" tint="0.24994659260841701"/>
      </top>
      <bottom style="thin">
        <color theme="0" tint="-0.14996795556505021"/>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left>
      <right style="thin">
        <color theme="0" tint="-0.14990691854609822"/>
      </right>
      <top style="thin">
        <color theme="0"/>
      </top>
      <bottom style="thin">
        <color theme="0"/>
      </bottom>
      <diagonal/>
    </border>
    <border>
      <left style="thin">
        <color theme="0" tint="-0.14990691854609822"/>
      </left>
      <right style="thin">
        <color theme="0" tint="-0.14990691854609822"/>
      </right>
      <top style="thin">
        <color theme="0"/>
      </top>
      <bottom style="thin">
        <color theme="0"/>
      </bottom>
      <diagonal/>
    </border>
    <border>
      <left style="thin">
        <color theme="0" tint="-0.14990691854609822"/>
      </left>
      <right style="thin">
        <color theme="0"/>
      </right>
      <top style="thin">
        <color theme="0"/>
      </top>
      <bottom style="thin">
        <color theme="0"/>
      </bottom>
      <diagonal/>
    </border>
    <border>
      <left style="thin">
        <color theme="0"/>
      </left>
      <right style="thin">
        <color theme="0"/>
      </right>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theme="0" tint="-0.149876400036622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764000366222"/>
      </right>
      <top style="thin">
        <color theme="0" tint="-0.1498458815271462"/>
      </top>
      <bottom style="thin">
        <color theme="0" tint="-0.1498458815271462"/>
      </bottom>
      <diagonal/>
    </border>
    <border>
      <left style="thin">
        <color theme="0" tint="-4.9897762993255407E-2"/>
      </left>
      <right/>
      <top style="thin">
        <color theme="0" tint="-0.24985503707998902"/>
      </top>
      <bottom style="thin">
        <color theme="0" tint="-4.9897762993255407E-2"/>
      </bottom>
      <diagonal/>
    </border>
    <border>
      <left/>
      <right/>
      <top style="thin">
        <color theme="0" tint="-0.24985503707998902"/>
      </top>
      <bottom style="thin">
        <color theme="0" tint="-4.9897762993255407E-2"/>
      </bottom>
      <diagonal/>
    </border>
    <border>
      <left/>
      <right style="thin">
        <color theme="0" tint="-4.9897762993255407E-2"/>
      </right>
      <top style="thin">
        <color theme="0" tint="-0.24985503707998902"/>
      </top>
      <bottom style="thin">
        <color theme="0" tint="-4.9897762993255407E-2"/>
      </bottom>
      <diagonal/>
    </border>
    <border>
      <left style="thin">
        <color theme="0" tint="-4.9897762993255407E-2"/>
      </left>
      <right/>
      <top/>
      <bottom style="thin">
        <color theme="0" tint="-4.9897762993255407E-2"/>
      </bottom>
      <diagonal/>
    </border>
    <border>
      <left/>
      <right/>
      <top/>
      <bottom style="thin">
        <color theme="0" tint="-4.9897762993255407E-2"/>
      </bottom>
      <diagonal/>
    </border>
    <border>
      <left style="thin">
        <color theme="0" tint="-0.24994659260841701"/>
      </left>
      <right style="thin">
        <color theme="0" tint="-0.24985503707998902"/>
      </right>
      <top/>
      <bottom style="thin">
        <color theme="0" tint="-0.24994659260841701"/>
      </bottom>
      <diagonal/>
    </border>
    <border>
      <left style="thin">
        <color theme="0"/>
      </left>
      <right style="thin">
        <color theme="0"/>
      </right>
      <top/>
      <bottom style="thin">
        <color theme="0" tint="-0.24985503707998902"/>
      </bottom>
      <diagonal/>
    </border>
    <border>
      <left style="thin">
        <color rgb="FFD9D9D9"/>
      </left>
      <right style="thin">
        <color rgb="FFFFFFFF"/>
      </right>
      <top style="thin">
        <color rgb="FFFFFFFF"/>
      </top>
      <bottom style="thin">
        <color rgb="FFFFFFFF"/>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45">
    <xf numFmtId="0" fontId="0" fillId="0" borderId="0"/>
    <xf numFmtId="9"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0" fontId="54" fillId="0" borderId="0"/>
    <xf numFmtId="0" fontId="58" fillId="0" borderId="0" applyNumberFormat="0" applyFill="0" applyBorder="0" applyAlignment="0" applyProtection="0"/>
    <xf numFmtId="0" fontId="54" fillId="0" borderId="0"/>
    <xf numFmtId="0" fontId="32" fillId="2" borderId="0" applyNumberFormat="0" applyBorder="0" applyAlignment="0" applyProtection="0"/>
    <xf numFmtId="0" fontId="28" fillId="2" borderId="0" applyNumberFormat="0" applyBorder="0" applyAlignment="0" applyProtection="0"/>
    <xf numFmtId="43" fontId="11" fillId="0" borderId="0" applyFont="0" applyFill="0" applyBorder="0" applyAlignment="0" applyProtection="0"/>
    <xf numFmtId="0" fontId="10" fillId="0" borderId="0"/>
    <xf numFmtId="0" fontId="54" fillId="0" borderId="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3" fontId="8" fillId="0" borderId="0" applyFont="0" applyFill="0" applyBorder="0" applyAlignment="0" applyProtection="0"/>
    <xf numFmtId="0" fontId="8" fillId="0" borderId="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3" fontId="6" fillId="0" borderId="0" applyFont="0" applyFill="0" applyBorder="0" applyAlignment="0" applyProtection="0"/>
    <xf numFmtId="0" fontId="6" fillId="0" borderId="0"/>
    <xf numFmtId="44" fontId="65" fillId="0" borderId="0" applyFont="0" applyFill="0" applyBorder="0" applyAlignment="0" applyProtection="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3" fontId="6" fillId="0" borderId="0" applyFont="0" applyFill="0" applyBorder="0" applyAlignment="0" applyProtection="0"/>
    <xf numFmtId="0" fontId="6" fillId="0" borderId="0"/>
    <xf numFmtId="43" fontId="65" fillId="0" borderId="0" applyFont="0" applyFill="0" applyBorder="0" applyAlignment="0" applyProtection="0"/>
    <xf numFmtId="43" fontId="65" fillId="0" borderId="0" applyFont="0" applyFill="0" applyBorder="0" applyAlignment="0" applyProtection="0"/>
    <xf numFmtId="0" fontId="5" fillId="0" borderId="0"/>
    <xf numFmtId="0" fontId="4" fillId="0" borderId="0"/>
    <xf numFmtId="0" fontId="3" fillId="0" borderId="0"/>
  </cellStyleXfs>
  <cellXfs count="1093">
    <xf numFmtId="0" fontId="0" fillId="0" borderId="0" xfId="0"/>
    <xf numFmtId="0" fontId="54" fillId="7" borderId="0" xfId="8" applyFill="1" applyAlignment="1">
      <alignment horizontal="left" vertical="center" wrapText="1"/>
    </xf>
    <xf numFmtId="0" fontId="11" fillId="0" borderId="0" xfId="0" applyFont="1"/>
    <xf numFmtId="0" fontId="12" fillId="0" borderId="0" xfId="0" applyFont="1"/>
    <xf numFmtId="0" fontId="62" fillId="0" borderId="0" xfId="0" applyFont="1"/>
    <xf numFmtId="0" fontId="44" fillId="3" borderId="0" xfId="0" applyFont="1" applyFill="1"/>
    <xf numFmtId="0" fontId="45" fillId="3" borderId="0" xfId="0" applyFont="1" applyFill="1" applyAlignment="1">
      <alignment horizontal="left" vertical="center"/>
    </xf>
    <xf numFmtId="0" fontId="16" fillId="3" borderId="0" xfId="0" applyFont="1" applyFill="1" applyAlignment="1">
      <alignment horizontal="right" vertical="center"/>
    </xf>
    <xf numFmtId="0" fontId="20" fillId="3" borderId="0" xfId="0" applyFont="1" applyFill="1" applyAlignment="1">
      <alignment horizontal="right" vertical="center"/>
    </xf>
    <xf numFmtId="0" fontId="20" fillId="3" borderId="0" xfId="0" applyFont="1" applyFill="1" applyAlignment="1">
      <alignment horizontal="right" vertical="center" wrapText="1"/>
    </xf>
    <xf numFmtId="0" fontId="64" fillId="0" borderId="0" xfId="0" applyFont="1"/>
    <xf numFmtId="0" fontId="63" fillId="0" borderId="0" xfId="0" applyFont="1" applyAlignment="1">
      <alignment horizontal="left" vertical="center"/>
    </xf>
    <xf numFmtId="0" fontId="61" fillId="0" borderId="1" xfId="0" applyFont="1" applyBorder="1" applyAlignment="1">
      <alignment vertical="center"/>
    </xf>
    <xf numFmtId="0" fontId="61" fillId="0" borderId="0" xfId="7" applyFont="1" applyFill="1" applyBorder="1" applyAlignment="1">
      <alignment vertical="center"/>
    </xf>
    <xf numFmtId="0" fontId="15" fillId="4" borderId="2" xfId="0" applyFont="1" applyFill="1" applyBorder="1" applyAlignment="1">
      <alignment horizontal="left" vertical="center" wrapText="1" indent="1"/>
    </xf>
    <xf numFmtId="0" fontId="15" fillId="5" borderId="2" xfId="0" applyFont="1" applyFill="1" applyBorder="1" applyAlignment="1">
      <alignment wrapText="1"/>
    </xf>
    <xf numFmtId="0" fontId="22" fillId="0" borderId="0" xfId="0" applyFont="1"/>
    <xf numFmtId="0" fontId="0" fillId="0" borderId="1" xfId="0" applyBorder="1" applyAlignment="1">
      <alignment vertical="center"/>
    </xf>
    <xf numFmtId="0" fontId="58" fillId="0" borderId="0" xfId="7" quotePrefix="1" applyFill="1" applyBorder="1" applyAlignment="1">
      <alignment vertical="center"/>
    </xf>
    <xf numFmtId="0" fontId="58" fillId="0" borderId="0" xfId="7" applyFill="1" applyBorder="1" applyAlignment="1">
      <alignment vertical="center"/>
    </xf>
    <xf numFmtId="0" fontId="0" fillId="0" borderId="3" xfId="0" applyBorder="1" applyAlignment="1">
      <alignment vertical="center"/>
    </xf>
    <xf numFmtId="0" fontId="58" fillId="0" borderId="0" xfId="7" applyFill="1" applyBorder="1" applyAlignment="1">
      <alignment vertical="center" wrapText="1"/>
    </xf>
    <xf numFmtId="0" fontId="0" fillId="0" borderId="0" xfId="0" applyAlignment="1">
      <alignment vertical="center"/>
    </xf>
    <xf numFmtId="0" fontId="36" fillId="0" borderId="0" xfId="0" applyFont="1" applyAlignment="1">
      <alignment horizontal="left" vertical="center"/>
    </xf>
    <xf numFmtId="0" fontId="60" fillId="0" borderId="0" xfId="0" applyFont="1"/>
    <xf numFmtId="0" fontId="15" fillId="4" borderId="4" xfId="0" applyFont="1" applyFill="1" applyBorder="1" applyAlignment="1">
      <alignment horizontal="left" vertical="center" wrapText="1" indent="1"/>
    </xf>
    <xf numFmtId="0" fontId="15" fillId="0" borderId="0" xfId="0" applyFont="1" applyAlignment="1">
      <alignment horizontal="left" vertical="center" wrapText="1" indent="1"/>
    </xf>
    <xf numFmtId="0" fontId="12" fillId="0" borderId="0" xfId="0" applyFont="1" applyAlignment="1">
      <alignment horizontal="left" vertical="center" indent="1"/>
    </xf>
    <xf numFmtId="0" fontId="12" fillId="0" borderId="0" xfId="0" applyFont="1" applyAlignment="1">
      <alignment horizontal="left" vertical="center" wrapText="1" indent="1"/>
    </xf>
    <xf numFmtId="0" fontId="19" fillId="6" borderId="0" xfId="8" applyFont="1" applyFill="1" applyAlignment="1">
      <alignment horizontal="left" vertical="center" wrapText="1"/>
    </xf>
    <xf numFmtId="0" fontId="57" fillId="0" borderId="0" xfId="0" applyFont="1" applyAlignment="1">
      <alignment horizontal="left" vertical="center"/>
    </xf>
    <xf numFmtId="0" fontId="11" fillId="7" borderId="0" xfId="0" applyFont="1" applyFill="1"/>
    <xf numFmtId="0" fontId="59" fillId="0" borderId="0" xfId="0" applyFont="1" applyAlignment="1">
      <alignment horizontal="left" vertical="center"/>
    </xf>
    <xf numFmtId="0" fontId="58" fillId="3" borderId="0" xfId="7" applyFill="1" applyAlignment="1">
      <alignment horizontal="right" vertical="center"/>
    </xf>
    <xf numFmtId="0" fontId="11" fillId="0" borderId="0" xfId="0" applyFont="1" applyAlignment="1">
      <alignment horizontal="left"/>
    </xf>
    <xf numFmtId="0" fontId="57" fillId="0" borderId="0" xfId="0" applyFont="1" applyAlignment="1">
      <alignment horizontal="left"/>
    </xf>
    <xf numFmtId="0" fontId="56" fillId="0" borderId="5" xfId="0" applyFont="1" applyBorder="1" applyAlignment="1">
      <alignment vertical="center"/>
    </xf>
    <xf numFmtId="0" fontId="55" fillId="0" borderId="0" xfId="0" applyFont="1" applyAlignment="1">
      <alignment vertical="center" wrapText="1"/>
    </xf>
    <xf numFmtId="0" fontId="49" fillId="0" borderId="0" xfId="0" applyFont="1" applyAlignment="1">
      <alignment vertical="center" wrapText="1"/>
    </xf>
    <xf numFmtId="0" fontId="56" fillId="0" borderId="5" xfId="0" applyFont="1" applyBorder="1" applyAlignment="1">
      <alignment horizontal="left" vertical="center" wrapText="1"/>
    </xf>
    <xf numFmtId="0" fontId="55" fillId="0" borderId="0" xfId="0" applyFont="1" applyAlignment="1">
      <alignment horizontal="left" vertical="center" wrapText="1"/>
    </xf>
    <xf numFmtId="0" fontId="56" fillId="0" borderId="0" xfId="0" applyFont="1" applyAlignment="1">
      <alignment vertical="center" wrapText="1"/>
    </xf>
    <xf numFmtId="165" fontId="49" fillId="0" borderId="0" xfId="0" applyNumberFormat="1" applyFont="1" applyAlignment="1">
      <alignment vertical="center" wrapText="1"/>
    </xf>
    <xf numFmtId="0" fontId="54" fillId="7" borderId="0" xfId="8" applyFill="1" applyAlignment="1">
      <alignment vertical="center" wrapText="1"/>
    </xf>
    <xf numFmtId="0" fontId="54" fillId="7" borderId="0" xfId="8" applyFill="1" applyAlignment="1">
      <alignment horizontal="left" vertical="center"/>
    </xf>
    <xf numFmtId="0" fontId="49" fillId="0" borderId="9" xfId="0" applyFont="1" applyBorder="1" applyAlignment="1">
      <alignment vertical="center" wrapText="1"/>
    </xf>
    <xf numFmtId="0" fontId="55" fillId="0" borderId="9" xfId="0" applyFont="1" applyBorder="1" applyAlignment="1">
      <alignment vertical="center" wrapText="1"/>
    </xf>
    <xf numFmtId="0" fontId="53" fillId="0" borderId="0" xfId="0" applyFont="1" applyAlignment="1">
      <alignment vertical="center"/>
    </xf>
    <xf numFmtId="0" fontId="45" fillId="3" borderId="0" xfId="0" applyFont="1" applyFill="1" applyAlignment="1">
      <alignment vertical="center"/>
    </xf>
    <xf numFmtId="0" fontId="44" fillId="3" borderId="0" xfId="0" applyFont="1" applyFill="1" applyAlignment="1">
      <alignment vertical="center"/>
    </xf>
    <xf numFmtId="0" fontId="16" fillId="3" borderId="0" xfId="0" applyFont="1" applyFill="1" applyAlignment="1">
      <alignment vertical="center"/>
    </xf>
    <xf numFmtId="0" fontId="16" fillId="3" borderId="0" xfId="0" applyFont="1" applyFill="1" applyAlignment="1">
      <alignment horizontal="right" vertical="center" wrapText="1"/>
    </xf>
    <xf numFmtId="0" fontId="36" fillId="0" borderId="0" xfId="0" applyFont="1"/>
    <xf numFmtId="0" fontId="20" fillId="4" borderId="2"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12" fillId="8" borderId="19" xfId="0" applyFont="1" applyFill="1" applyBorder="1" applyAlignment="1">
      <alignment horizontal="left" vertical="center" wrapText="1"/>
    </xf>
    <xf numFmtId="0" fontId="12" fillId="8" borderId="2" xfId="0" applyFont="1" applyFill="1" applyBorder="1" applyAlignment="1">
      <alignment horizontal="left" vertical="center" wrapText="1"/>
    </xf>
    <xf numFmtId="166" fontId="12" fillId="0" borderId="7" xfId="0" applyNumberFormat="1" applyFont="1" applyBorder="1" applyAlignment="1" applyProtection="1">
      <alignment horizontal="center" vertical="center" wrapText="1"/>
      <protection locked="0"/>
    </xf>
    <xf numFmtId="0" fontId="23" fillId="8" borderId="19" xfId="0" applyFont="1" applyFill="1" applyBorder="1" applyAlignment="1">
      <alignment horizontal="left" vertical="center" wrapText="1"/>
    </xf>
    <xf numFmtId="0" fontId="23" fillId="8" borderId="2" xfId="0" applyFont="1" applyFill="1" applyBorder="1" applyAlignment="1">
      <alignment horizontal="left" vertical="center" wrapText="1"/>
    </xf>
    <xf numFmtId="0" fontId="40" fillId="0" borderId="0" xfId="0" applyFont="1" applyAlignment="1">
      <alignment horizontal="center" vertical="center"/>
    </xf>
    <xf numFmtId="0" fontId="42" fillId="0" borderId="0" xfId="0" applyFont="1" applyAlignment="1">
      <alignment vertical="center" wrapText="1"/>
    </xf>
    <xf numFmtId="164" fontId="12" fillId="0" borderId="0" xfId="0" applyNumberFormat="1" applyFont="1" applyAlignment="1">
      <alignment vertical="center"/>
    </xf>
    <xf numFmtId="166" fontId="12" fillId="7" borderId="0" xfId="0" applyNumberFormat="1" applyFont="1" applyFill="1" applyAlignment="1">
      <alignment vertical="center"/>
    </xf>
    <xf numFmtId="0" fontId="20" fillId="4" borderId="22" xfId="0" applyFont="1" applyFill="1" applyBorder="1" applyAlignment="1">
      <alignment horizontal="center" vertical="center" wrapText="1"/>
    </xf>
    <xf numFmtId="0" fontId="48" fillId="7" borderId="15" xfId="0" applyFont="1" applyFill="1" applyBorder="1" applyAlignment="1">
      <alignment vertical="center" wrapText="1"/>
    </xf>
    <xf numFmtId="0" fontId="48" fillId="7"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2" fillId="7" borderId="0" xfId="0" applyFont="1" applyFill="1"/>
    <xf numFmtId="0" fontId="20" fillId="9" borderId="2" xfId="0" applyFont="1" applyFill="1" applyBorder="1" applyAlignment="1">
      <alignment horizontal="center" vertical="center" wrapText="1"/>
    </xf>
    <xf numFmtId="0" fontId="23" fillId="8" borderId="2"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wrapText="1"/>
    </xf>
    <xf numFmtId="165" fontId="15" fillId="0" borderId="0" xfId="1" applyNumberFormat="1" applyFont="1" applyFill="1" applyBorder="1" applyAlignment="1">
      <alignment horizontal="center" vertical="center"/>
    </xf>
    <xf numFmtId="165" fontId="12" fillId="0" borderId="0" xfId="0" applyNumberFormat="1" applyFont="1"/>
    <xf numFmtId="0" fontId="16"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vertical="center"/>
    </xf>
    <xf numFmtId="0" fontId="24" fillId="0" borderId="0" xfId="0" applyFont="1"/>
    <xf numFmtId="0" fontId="45" fillId="3" borderId="0" xfId="0" applyFont="1" applyFill="1"/>
    <xf numFmtId="0" fontId="52" fillId="0" borderId="0" xfId="0" applyFont="1" applyAlignment="1">
      <alignment horizontal="left" vertical="center"/>
    </xf>
    <xf numFmtId="0" fontId="51" fillId="0" borderId="0" xfId="0" applyFont="1"/>
    <xf numFmtId="0" fontId="20" fillId="4" borderId="36"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12" fillId="0" borderId="0" xfId="7" quotePrefix="1" applyFont="1" applyFill="1" applyBorder="1" applyAlignment="1">
      <alignment vertical="center"/>
    </xf>
    <xf numFmtId="0" fontId="20" fillId="9" borderId="41"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3" fillId="0" borderId="0" xfId="0" applyFont="1" applyAlignment="1">
      <alignment vertical="center"/>
    </xf>
    <xf numFmtId="0" fontId="12" fillId="0" borderId="0" xfId="7" applyFont="1" applyFill="1" applyBorder="1" applyAlignment="1">
      <alignment vertical="center"/>
    </xf>
    <xf numFmtId="0" fontId="12" fillId="8" borderId="18" xfId="0" applyFont="1" applyFill="1" applyBorder="1" applyAlignment="1">
      <alignment horizontal="left" vertical="center" wrapText="1"/>
    </xf>
    <xf numFmtId="166" fontId="15" fillId="5" borderId="2" xfId="0" quotePrefix="1" applyNumberFormat="1" applyFont="1" applyFill="1" applyBorder="1" applyAlignment="1">
      <alignment horizontal="center" vertical="center" wrapText="1"/>
    </xf>
    <xf numFmtId="0" fontId="23" fillId="0" borderId="0" xfId="0" applyFont="1" applyAlignment="1">
      <alignment vertical="center" wrapText="1"/>
    </xf>
    <xf numFmtId="0" fontId="12" fillId="0" borderId="0" xfId="7" applyFont="1" applyFill="1" applyBorder="1" applyAlignment="1">
      <alignment vertical="center" wrapText="1"/>
    </xf>
    <xf numFmtId="0" fontId="12" fillId="0" borderId="0" xfId="0" applyFont="1" applyAlignment="1">
      <alignment vertical="center" wrapText="1"/>
    </xf>
    <xf numFmtId="0" fontId="50" fillId="3" borderId="0" xfId="0" applyFont="1" applyFill="1"/>
    <xf numFmtId="0" fontId="50" fillId="3" borderId="0" xfId="0" applyFont="1" applyFill="1" applyAlignment="1">
      <alignment horizontal="center"/>
    </xf>
    <xf numFmtId="0" fontId="35" fillId="3" borderId="0" xfId="0" applyFont="1" applyFill="1" applyAlignment="1">
      <alignment horizontal="left" vertical="center"/>
    </xf>
    <xf numFmtId="0" fontId="31" fillId="3" borderId="0" xfId="0" applyFont="1" applyFill="1"/>
    <xf numFmtId="0" fontId="12" fillId="8" borderId="1" xfId="0" applyFont="1" applyFill="1" applyBorder="1" applyAlignment="1">
      <alignment horizontal="left" vertical="center"/>
    </xf>
    <xf numFmtId="0" fontId="23" fillId="8" borderId="4" xfId="0" applyFont="1" applyFill="1" applyBorder="1" applyAlignment="1">
      <alignment horizontal="center" vertical="center"/>
    </xf>
    <xf numFmtId="0" fontId="12" fillId="8" borderId="4" xfId="0" applyFont="1" applyFill="1" applyBorder="1" applyAlignment="1">
      <alignment horizontal="left" vertical="center"/>
    </xf>
    <xf numFmtId="0" fontId="12" fillId="8" borderId="3" xfId="0" applyFont="1" applyFill="1" applyBorder="1" applyAlignment="1">
      <alignment horizontal="left" vertical="center"/>
    </xf>
    <xf numFmtId="0" fontId="20" fillId="0" borderId="0" xfId="0" applyFont="1" applyAlignment="1">
      <alignment horizontal="center" vertical="center" wrapText="1"/>
    </xf>
    <xf numFmtId="0" fontId="20" fillId="0" borderId="0" xfId="0" applyFont="1" applyAlignment="1">
      <alignment vertical="center" wrapText="1"/>
    </xf>
    <xf numFmtId="0" fontId="12" fillId="10" borderId="1" xfId="0" applyFont="1" applyFill="1" applyBorder="1" applyAlignment="1">
      <alignment horizontal="right" vertical="center" wrapText="1"/>
    </xf>
    <xf numFmtId="166" fontId="15" fillId="5" borderId="2" xfId="0" quotePrefix="1" applyNumberFormat="1" applyFont="1" applyFill="1" applyBorder="1" applyAlignment="1" applyProtection="1">
      <alignment horizontal="center" vertical="center" wrapText="1"/>
      <protection hidden="1"/>
    </xf>
    <xf numFmtId="166" fontId="12" fillId="0" borderId="45" xfId="0" quotePrefix="1" applyNumberFormat="1" applyFont="1" applyBorder="1" applyAlignment="1" applyProtection="1">
      <alignment horizontal="center" vertical="center" wrapText="1"/>
      <protection locked="0"/>
    </xf>
    <xf numFmtId="165" fontId="41" fillId="0" borderId="0" xfId="0" quotePrefix="1" applyNumberFormat="1" applyFont="1" applyAlignment="1">
      <alignment vertical="center"/>
    </xf>
    <xf numFmtId="0" fontId="41" fillId="0" borderId="0" xfId="0" quotePrefix="1" applyFont="1" applyAlignment="1">
      <alignment vertical="center"/>
    </xf>
    <xf numFmtId="165" fontId="22" fillId="0" borderId="0" xfId="0" applyNumberFormat="1" applyFont="1" applyAlignment="1">
      <alignment wrapText="1"/>
    </xf>
    <xf numFmtId="0" fontId="12" fillId="7" borderId="0" xfId="0" applyFont="1" applyFill="1"/>
    <xf numFmtId="0" fontId="31" fillId="0" borderId="0" xfId="0" applyFont="1"/>
    <xf numFmtId="0" fontId="23" fillId="0" borderId="0" xfId="0" applyFont="1" applyAlignment="1">
      <alignment horizontal="center" vertical="center" wrapText="1"/>
    </xf>
    <xf numFmtId="0" fontId="48" fillId="0" borderId="0" xfId="0" applyFont="1" applyAlignment="1">
      <alignment horizontal="center" vertical="center" wrapText="1"/>
    </xf>
    <xf numFmtId="0" fontId="23" fillId="8" borderId="48" xfId="0" applyFont="1" applyFill="1" applyBorder="1" applyAlignment="1">
      <alignment horizontal="center" vertical="center"/>
    </xf>
    <xf numFmtId="165" fontId="41" fillId="0" borderId="0" xfId="0" quotePrefix="1" applyNumberFormat="1" applyFont="1" applyAlignment="1">
      <alignment horizontal="center" vertical="center" wrapText="1"/>
    </xf>
    <xf numFmtId="0" fontId="41" fillId="0" borderId="0" xfId="0" quotePrefix="1" applyFont="1" applyAlignment="1">
      <alignment horizontal="center" vertical="center" wrapText="1"/>
    </xf>
    <xf numFmtId="0" fontId="31" fillId="3" borderId="0" xfId="0" applyFont="1" applyFill="1" applyAlignment="1">
      <alignment horizontal="center"/>
    </xf>
    <xf numFmtId="0" fontId="22" fillId="0" borderId="0" xfId="0" applyFont="1" applyAlignment="1">
      <alignment vertical="center"/>
    </xf>
    <xf numFmtId="0" fontId="20" fillId="4" borderId="2" xfId="0" applyFont="1" applyFill="1" applyBorder="1" applyAlignment="1">
      <alignment vertical="center" wrapText="1"/>
    </xf>
    <xf numFmtId="0" fontId="20" fillId="4" borderId="19" xfId="0" applyFont="1" applyFill="1" applyBorder="1" applyAlignment="1">
      <alignment vertical="center" wrapText="1"/>
    </xf>
    <xf numFmtId="0" fontId="40" fillId="0" borderId="0" xfId="0" applyFont="1" applyAlignment="1">
      <alignment vertical="center"/>
    </xf>
    <xf numFmtId="0" fontId="15" fillId="9" borderId="29" xfId="0" applyFont="1" applyFill="1" applyBorder="1" applyAlignment="1">
      <alignment horizontal="right" vertical="center"/>
    </xf>
    <xf numFmtId="0" fontId="20" fillId="9" borderId="4" xfId="0" applyFont="1" applyFill="1" applyBorder="1" applyAlignment="1">
      <alignment horizontal="center" vertical="center"/>
    </xf>
    <xf numFmtId="0" fontId="20" fillId="9" borderId="31" xfId="0" applyFont="1" applyFill="1" applyBorder="1" applyAlignment="1">
      <alignment horizontal="center" vertical="center"/>
    </xf>
    <xf numFmtId="0" fontId="20" fillId="9" borderId="3" xfId="0" applyFont="1" applyFill="1" applyBorder="1" applyAlignment="1">
      <alignment horizontal="center" vertical="center"/>
    </xf>
    <xf numFmtId="0" fontId="12" fillId="7" borderId="0" xfId="0" applyFont="1" applyFill="1" applyAlignment="1">
      <alignment vertical="center" wrapText="1"/>
    </xf>
    <xf numFmtId="0" fontId="15" fillId="9" borderId="55" xfId="0" applyFont="1" applyFill="1" applyBorder="1" applyAlignment="1">
      <alignment horizontal="right" vertical="center"/>
    </xf>
    <xf numFmtId="0" fontId="23" fillId="7" borderId="57" xfId="0" applyFont="1" applyFill="1" applyBorder="1" applyAlignment="1">
      <alignment horizontal="left" vertical="center"/>
    </xf>
    <xf numFmtId="0" fontId="45" fillId="0" borderId="0" xfId="0" applyFont="1" applyAlignment="1">
      <alignment horizontal="left" vertical="center"/>
    </xf>
    <xf numFmtId="0" fontId="44" fillId="0" borderId="0" xfId="0" applyFont="1"/>
    <xf numFmtId="0" fontId="36" fillId="0" borderId="0" xfId="0" applyFont="1" applyAlignment="1">
      <alignment vertical="top"/>
    </xf>
    <xf numFmtId="0" fontId="43" fillId="9" borderId="4" xfId="0" applyFont="1" applyFill="1" applyBorder="1" applyAlignment="1">
      <alignment horizontal="center" vertical="center" wrapText="1"/>
    </xf>
    <xf numFmtId="0" fontId="43" fillId="9" borderId="20" xfId="0" applyFont="1" applyFill="1" applyBorder="1" applyAlignment="1">
      <alignment horizontal="center" vertical="center" wrapText="1"/>
    </xf>
    <xf numFmtId="0" fontId="40" fillId="8" borderId="2" xfId="0" applyFont="1" applyFill="1" applyBorder="1" applyAlignment="1">
      <alignment horizontal="center" vertical="center"/>
    </xf>
    <xf numFmtId="0" fontId="12" fillId="8" borderId="1" xfId="0" applyFont="1" applyFill="1" applyBorder="1" applyAlignment="1">
      <alignment horizontal="left" vertical="center" wrapText="1"/>
    </xf>
    <xf numFmtId="0" fontId="40" fillId="8" borderId="4" xfId="0" applyFont="1" applyFill="1" applyBorder="1" applyAlignment="1">
      <alignment horizontal="center" vertical="center"/>
    </xf>
    <xf numFmtId="0" fontId="12" fillId="8" borderId="3" xfId="0" applyFont="1" applyFill="1" applyBorder="1" applyAlignment="1">
      <alignment horizontal="left" vertical="center" wrapText="1"/>
    </xf>
    <xf numFmtId="0" fontId="41" fillId="0" borderId="0" xfId="0" applyFont="1" applyAlignment="1">
      <alignment vertical="center"/>
    </xf>
    <xf numFmtId="0" fontId="39" fillId="0" borderId="0" xfId="0" applyFont="1" applyAlignment="1">
      <alignment horizontal="center" vertical="center"/>
    </xf>
    <xf numFmtId="0" fontId="38" fillId="0" borderId="0" xfId="0" applyFont="1" applyAlignment="1">
      <alignment horizontal="center" vertical="center"/>
    </xf>
    <xf numFmtId="0" fontId="23" fillId="7" borderId="0" xfId="0" applyFont="1" applyFill="1" applyAlignment="1">
      <alignment horizontal="center" vertical="center" wrapText="1"/>
    </xf>
    <xf numFmtId="0" fontId="37" fillId="7" borderId="5" xfId="0" quotePrefix="1" applyFont="1" applyFill="1" applyBorder="1" applyAlignment="1">
      <alignment vertical="center"/>
    </xf>
    <xf numFmtId="0" fontId="20" fillId="9" borderId="68" xfId="0" applyFont="1" applyFill="1" applyBorder="1" applyAlignment="1">
      <alignment horizontal="center" vertical="center" wrapText="1"/>
    </xf>
    <xf numFmtId="0" fontId="20" fillId="9" borderId="69"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3" fillId="8" borderId="3" xfId="0" applyFont="1" applyFill="1" applyBorder="1" applyAlignment="1">
      <alignment horizontal="left" vertical="center" wrapText="1"/>
    </xf>
    <xf numFmtId="166" fontId="15" fillId="5" borderId="31" xfId="0" quotePrefix="1" applyNumberFormat="1" applyFont="1" applyFill="1" applyBorder="1" applyAlignment="1">
      <alignment horizontal="center" vertical="center" wrapText="1"/>
    </xf>
    <xf numFmtId="166" fontId="15" fillId="5" borderId="4" xfId="0" quotePrefix="1" applyNumberFormat="1" applyFont="1" applyFill="1" applyBorder="1" applyAlignment="1">
      <alignment horizontal="center" vertical="center" wrapText="1"/>
    </xf>
    <xf numFmtId="0" fontId="12" fillId="7" borderId="49" xfId="0" applyFont="1" applyFill="1" applyBorder="1" applyAlignment="1" applyProtection="1">
      <alignment vertical="center" wrapText="1"/>
      <protection locked="0"/>
    </xf>
    <xf numFmtId="0" fontId="22" fillId="7" borderId="0" xfId="0" applyFont="1" applyFill="1" applyAlignment="1">
      <alignment vertical="center"/>
    </xf>
    <xf numFmtId="0" fontId="12" fillId="7" borderId="0" xfId="0" applyFont="1" applyFill="1" applyAlignment="1">
      <alignment vertical="center"/>
    </xf>
    <xf numFmtId="0" fontId="22" fillId="0" borderId="0" xfId="0" applyFont="1" applyAlignment="1">
      <alignment vertical="top"/>
    </xf>
    <xf numFmtId="0" fontId="12" fillId="0" borderId="0" xfId="0" applyFont="1" applyAlignment="1">
      <alignment vertical="top"/>
    </xf>
    <xf numFmtId="0" fontId="12" fillId="0" borderId="0" xfId="7" applyFont="1" applyFill="1" applyBorder="1" applyAlignment="1">
      <alignment horizontal="left" vertical="center"/>
    </xf>
    <xf numFmtId="0" fontId="23" fillId="8" borderId="2" xfId="0" applyFont="1" applyFill="1" applyBorder="1" applyAlignment="1">
      <alignment horizontal="center" vertical="center" wrapText="1"/>
    </xf>
    <xf numFmtId="0" fontId="12" fillId="8" borderId="2" xfId="0" applyFont="1" applyFill="1" applyBorder="1" applyAlignment="1">
      <alignment vertical="center" wrapText="1"/>
    </xf>
    <xf numFmtId="0" fontId="12" fillId="0" borderId="0" xfId="0" applyFont="1" applyAlignment="1">
      <alignment horizontal="center" vertical="center"/>
    </xf>
    <xf numFmtId="0" fontId="23" fillId="8" borderId="2" xfId="0" applyFont="1" applyFill="1" applyBorder="1" applyAlignment="1">
      <alignment vertical="center" wrapText="1"/>
    </xf>
    <xf numFmtId="166" fontId="15" fillId="5" borderId="30" xfId="0" quotePrefix="1" applyNumberFormat="1" applyFont="1" applyFill="1" applyBorder="1" applyAlignment="1">
      <alignment horizontal="center" vertical="center" wrapText="1"/>
    </xf>
    <xf numFmtId="0" fontId="15" fillId="3" borderId="0" xfId="0" applyFont="1" applyFill="1"/>
    <xf numFmtId="0" fontId="20" fillId="3" borderId="0" xfId="0" applyFont="1" applyFill="1" applyAlignment="1">
      <alignment horizontal="left" vertical="center"/>
    </xf>
    <xf numFmtId="0" fontId="15" fillId="0" borderId="0" xfId="0" applyFont="1"/>
    <xf numFmtId="0" fontId="20" fillId="0" borderId="0" xfId="0" applyFont="1" applyAlignment="1">
      <alignment horizontal="left" vertical="center"/>
    </xf>
    <xf numFmtId="0" fontId="20" fillId="0" borderId="0" xfId="0" applyFont="1" applyAlignment="1">
      <alignment horizontal="right" vertical="center"/>
    </xf>
    <xf numFmtId="0" fontId="16" fillId="3" borderId="0" xfId="0" applyFont="1" applyFill="1" applyAlignment="1">
      <alignment horizontal="left" vertical="center"/>
    </xf>
    <xf numFmtId="0" fontId="20" fillId="9" borderId="2" xfId="0" applyFont="1" applyFill="1" applyBorder="1" applyAlignment="1">
      <alignment horizontal="center" vertical="center"/>
    </xf>
    <xf numFmtId="0" fontId="22" fillId="0" borderId="0" xfId="0" applyFont="1" applyAlignment="1">
      <alignment horizontal="left" wrapText="1"/>
    </xf>
    <xf numFmtId="0" fontId="35" fillId="3" borderId="0" xfId="0" applyFont="1" applyFill="1"/>
    <xf numFmtId="0" fontId="22" fillId="3" borderId="0" xfId="0" applyFont="1" applyFill="1"/>
    <xf numFmtId="0" fontId="33"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right" vertical="center"/>
    </xf>
    <xf numFmtId="0" fontId="34" fillId="0" borderId="0" xfId="0" applyFont="1"/>
    <xf numFmtId="0" fontId="33" fillId="0" borderId="0" xfId="0" applyFont="1"/>
    <xf numFmtId="0" fontId="20" fillId="4" borderId="4" xfId="0" applyFont="1" applyFill="1" applyBorder="1" applyAlignment="1">
      <alignment horizontal="center" vertical="center" wrapText="1"/>
    </xf>
    <xf numFmtId="0" fontId="20" fillId="0" borderId="0" xfId="0" applyFont="1" applyAlignment="1">
      <alignment horizontal="center" vertical="center"/>
    </xf>
    <xf numFmtId="0" fontId="15" fillId="10" borderId="59" xfId="0" applyFont="1" applyFill="1" applyBorder="1" applyAlignment="1">
      <alignment horizontal="left" vertical="center" wrapText="1"/>
    </xf>
    <xf numFmtId="0" fontId="22" fillId="0" borderId="0" xfId="0" applyFont="1" applyAlignment="1">
      <alignment wrapText="1"/>
    </xf>
    <xf numFmtId="0" fontId="15" fillId="10" borderId="75" xfId="0" applyFont="1" applyFill="1" applyBorder="1" applyAlignment="1">
      <alignment horizontal="left" vertical="center" wrapText="1"/>
    </xf>
    <xf numFmtId="0" fontId="22" fillId="0" borderId="80" xfId="0" applyFont="1" applyBorder="1"/>
    <xf numFmtId="0" fontId="22" fillId="0" borderId="75" xfId="0" applyFont="1" applyBorder="1"/>
    <xf numFmtId="0" fontId="20" fillId="9" borderId="84" xfId="0" applyFont="1" applyFill="1" applyBorder="1" applyAlignment="1">
      <alignment horizontal="center" vertical="center"/>
    </xf>
    <xf numFmtId="169" fontId="23" fillId="11" borderId="2" xfId="0" applyNumberFormat="1" applyFont="1" applyFill="1" applyBorder="1" applyAlignment="1">
      <alignment horizontal="center" vertical="center" wrapText="1"/>
    </xf>
    <xf numFmtId="169" fontId="23" fillId="11" borderId="17" xfId="0" applyNumberFormat="1" applyFont="1" applyFill="1" applyBorder="1" applyAlignment="1">
      <alignment horizontal="center" vertical="center" wrapText="1"/>
    </xf>
    <xf numFmtId="0" fontId="22" fillId="0" borderId="15" xfId="0" applyFont="1" applyBorder="1"/>
    <xf numFmtId="0" fontId="12" fillId="0" borderId="0" xfId="0" applyFont="1" applyAlignment="1">
      <alignment horizontal="left" wrapText="1"/>
    </xf>
    <xf numFmtId="0" fontId="20" fillId="9" borderId="19" xfId="0" applyFont="1" applyFill="1" applyBorder="1" applyAlignment="1">
      <alignment horizontal="center" vertical="center"/>
    </xf>
    <xf numFmtId="0" fontId="12" fillId="8" borderId="34" xfId="0" applyFont="1" applyFill="1" applyBorder="1" applyAlignment="1">
      <alignment horizontal="left" vertical="center" wrapText="1"/>
    </xf>
    <xf numFmtId="0" fontId="16" fillId="3" borderId="0" xfId="0" quotePrefix="1" applyFont="1" applyFill="1" applyAlignment="1">
      <alignment horizontal="left" vertical="center"/>
    </xf>
    <xf numFmtId="0" fontId="12" fillId="8" borderId="25" xfId="0" applyFont="1" applyFill="1" applyBorder="1" applyAlignment="1">
      <alignment horizontal="left" vertical="center" wrapText="1"/>
    </xf>
    <xf numFmtId="0" fontId="15" fillId="10" borderId="18" xfId="0" applyFont="1" applyFill="1" applyBorder="1" applyAlignment="1">
      <alignment horizontal="left" vertical="center" wrapText="1"/>
    </xf>
    <xf numFmtId="0" fontId="23" fillId="0" borderId="0" xfId="0" applyFont="1"/>
    <xf numFmtId="0" fontId="20" fillId="3" borderId="0" xfId="0" applyFont="1" applyFill="1" applyAlignment="1">
      <alignment horizontal="left" vertical="center" indent="1"/>
    </xf>
    <xf numFmtId="0" fontId="20" fillId="3" borderId="0" xfId="0" applyFont="1" applyFill="1" applyAlignment="1">
      <alignment horizontal="left" vertical="center" wrapText="1" indent="1"/>
    </xf>
    <xf numFmtId="2" fontId="12" fillId="0" borderId="0" xfId="0" applyNumberFormat="1" applyFont="1"/>
    <xf numFmtId="0" fontId="20" fillId="0" borderId="0" xfId="9" applyFont="1" applyFill="1" applyBorder="1" applyAlignment="1" applyProtection="1">
      <alignment horizontal="center" vertical="center" textRotation="90" wrapText="1"/>
    </xf>
    <xf numFmtId="169" fontId="20" fillId="0" borderId="0" xfId="0" applyNumberFormat="1" applyFont="1" applyAlignment="1">
      <alignment horizontal="center" vertical="center" wrapText="1"/>
    </xf>
    <xf numFmtId="169" fontId="15" fillId="0" borderId="0" xfId="9" applyNumberFormat="1" applyFont="1" applyFill="1" applyBorder="1" applyAlignment="1" applyProtection="1">
      <alignment horizontal="center" vertical="center" wrapText="1"/>
      <protection locked="0"/>
    </xf>
    <xf numFmtId="10" fontId="12" fillId="0" borderId="0" xfId="9" applyNumberFormat="1" applyFont="1" applyFill="1" applyBorder="1" applyAlignment="1" applyProtection="1">
      <alignment horizontal="center" vertical="center" wrapText="1"/>
      <protection locked="0"/>
    </xf>
    <xf numFmtId="0" fontId="12" fillId="0" borderId="0" xfId="0" applyFont="1" applyAlignment="1" applyProtection="1">
      <alignment horizontal="left"/>
      <protection locked="0"/>
    </xf>
    <xf numFmtId="0" fontId="12" fillId="0" borderId="0" xfId="0" applyFont="1" applyAlignment="1">
      <alignment horizontal="left"/>
    </xf>
    <xf numFmtId="0" fontId="11" fillId="0" borderId="0" xfId="0" applyFont="1" applyAlignment="1">
      <alignment vertical="center"/>
    </xf>
    <xf numFmtId="0" fontId="22" fillId="0" borderId="5" xfId="0" applyFont="1" applyBorder="1"/>
    <xf numFmtId="0" fontId="22" fillId="0" borderId="6" xfId="0" applyFont="1" applyBorder="1"/>
    <xf numFmtId="0" fontId="22" fillId="0" borderId="8" xfId="0" applyFont="1" applyBorder="1"/>
    <xf numFmtId="0" fontId="22" fillId="0" borderId="9" xfId="0" applyFont="1" applyBorder="1"/>
    <xf numFmtId="0" fontId="22" fillId="0" borderId="10" xfId="0" applyFont="1" applyBorder="1"/>
    <xf numFmtId="166" fontId="15" fillId="5" borderId="90" xfId="0" quotePrefix="1" applyNumberFormat="1" applyFont="1" applyFill="1" applyBorder="1" applyAlignment="1">
      <alignment horizontal="center" vertical="center" wrapText="1"/>
    </xf>
    <xf numFmtId="0" fontId="29" fillId="7" borderId="93" xfId="0" applyFont="1" applyFill="1" applyBorder="1" applyAlignment="1">
      <alignment horizontal="center"/>
    </xf>
    <xf numFmtId="0" fontId="29" fillId="7" borderId="94" xfId="0" applyFont="1" applyFill="1" applyBorder="1" applyAlignment="1">
      <alignment horizontal="center"/>
    </xf>
    <xf numFmtId="166" fontId="19" fillId="7" borderId="90" xfId="10" applyNumberFormat="1" applyFont="1" applyFill="1" applyBorder="1" applyAlignment="1" applyProtection="1">
      <alignment horizontal="center" vertical="center" wrapText="1"/>
      <protection locked="0"/>
    </xf>
    <xf numFmtId="0" fontId="20" fillId="3" borderId="0" xfId="0" applyFont="1" applyFill="1" applyAlignment="1">
      <alignment horizontal="left" vertical="center" wrapText="1"/>
    </xf>
    <xf numFmtId="0" fontId="23" fillId="8" borderId="25" xfId="0" applyFont="1" applyFill="1" applyBorder="1" applyAlignment="1">
      <alignment horizontal="left" vertical="center" wrapText="1"/>
    </xf>
    <xf numFmtId="0" fontId="12" fillId="8" borderId="1" xfId="0" applyFont="1" applyFill="1" applyBorder="1" applyAlignment="1">
      <alignment horizontal="left" vertical="center" wrapText="1" indent="1"/>
    </xf>
    <xf numFmtId="0" fontId="20" fillId="9" borderId="2" xfId="0" applyFont="1" applyFill="1" applyBorder="1" applyAlignment="1">
      <alignment vertical="center" wrapText="1"/>
    </xf>
    <xf numFmtId="0" fontId="12" fillId="8" borderId="25" xfId="0" applyFont="1" applyFill="1" applyBorder="1" applyAlignment="1">
      <alignment horizontal="center" vertical="center" wrapText="1"/>
    </xf>
    <xf numFmtId="166" fontId="15" fillId="5" borderId="19" xfId="0" quotePrefix="1" applyNumberFormat="1" applyFont="1" applyFill="1" applyBorder="1" applyAlignment="1">
      <alignment horizontal="center" vertical="center" wrapText="1"/>
    </xf>
    <xf numFmtId="166" fontId="12" fillId="0" borderId="88" xfId="0" quotePrefix="1" applyNumberFormat="1" applyFont="1" applyBorder="1" applyAlignment="1" applyProtection="1">
      <alignment horizontal="center" vertical="center" wrapText="1"/>
      <protection locked="0"/>
    </xf>
    <xf numFmtId="0" fontId="12" fillId="8" borderId="1" xfId="0" applyFont="1" applyFill="1" applyBorder="1" applyAlignment="1">
      <alignment horizontal="center" vertical="center" wrapText="1"/>
    </xf>
    <xf numFmtId="166" fontId="17" fillId="0" borderId="90" xfId="10" applyNumberFormat="1" applyFont="1" applyFill="1" applyBorder="1" applyAlignment="1" applyProtection="1">
      <alignment horizontal="center" vertical="center" wrapText="1"/>
      <protection locked="0"/>
    </xf>
    <xf numFmtId="167" fontId="17" fillId="7" borderId="0" xfId="10" applyNumberFormat="1" applyFont="1" applyFill="1" applyBorder="1" applyAlignment="1" applyProtection="1">
      <alignment horizontal="center" vertical="center"/>
      <protection locked="0"/>
    </xf>
    <xf numFmtId="0" fontId="20" fillId="4" borderId="82" xfId="0" applyFont="1" applyFill="1" applyBorder="1" applyAlignment="1">
      <alignment vertical="center" wrapText="1"/>
    </xf>
    <xf numFmtId="165" fontId="18" fillId="0" borderId="101" xfId="0" applyNumberFormat="1" applyFont="1" applyBorder="1" applyAlignment="1">
      <alignment horizontal="center" vertical="center" wrapText="1"/>
    </xf>
    <xf numFmtId="0" fontId="26" fillId="0" borderId="0" xfId="0" applyFont="1" applyAlignment="1">
      <alignment horizontal="center"/>
    </xf>
    <xf numFmtId="0" fontId="20" fillId="4" borderId="1" xfId="0" applyFont="1" applyFill="1" applyBorder="1" applyAlignment="1">
      <alignment vertical="center" wrapText="1"/>
    </xf>
    <xf numFmtId="1" fontId="21" fillId="9" borderId="18" xfId="0" applyNumberFormat="1" applyFont="1" applyFill="1" applyBorder="1" applyAlignment="1">
      <alignment horizontal="center" vertical="center"/>
    </xf>
    <xf numFmtId="0" fontId="13" fillId="13" borderId="0" xfId="0" applyFont="1" applyFill="1"/>
    <xf numFmtId="0" fontId="14" fillId="13" borderId="0" xfId="0" applyFont="1" applyFill="1"/>
    <xf numFmtId="0" fontId="10" fillId="7" borderId="0" xfId="12" applyFill="1"/>
    <xf numFmtId="0" fontId="66" fillId="0" borderId="4" xfId="12" applyFont="1" applyBorder="1" applyAlignment="1">
      <alignment vertical="center"/>
    </xf>
    <xf numFmtId="0" fontId="67" fillId="7" borderId="0" xfId="6" applyFont="1" applyFill="1" applyAlignment="1">
      <alignment horizontal="center" vertical="top" wrapText="1"/>
    </xf>
    <xf numFmtId="0" fontId="67" fillId="7" borderId="103" xfId="6" applyFont="1" applyFill="1" applyBorder="1" applyAlignment="1">
      <alignment horizontal="left" vertical="center" wrapText="1"/>
    </xf>
    <xf numFmtId="0" fontId="10" fillId="7" borderId="0" xfId="12" applyFill="1" applyAlignment="1">
      <alignment vertical="center"/>
    </xf>
    <xf numFmtId="0" fontId="10" fillId="7" borderId="0" xfId="12" applyFill="1" applyAlignment="1">
      <alignment horizontal="left" vertical="top" wrapText="1"/>
    </xf>
    <xf numFmtId="0" fontId="15" fillId="5" borderId="105" xfId="0" applyFont="1" applyFill="1" applyBorder="1" applyAlignment="1">
      <alignment horizontal="center" wrapText="1"/>
    </xf>
    <xf numFmtId="0" fontId="15" fillId="5" borderId="104" xfId="6" applyFont="1" applyFill="1" applyBorder="1" applyAlignment="1">
      <alignment horizontal="center" vertical="center" wrapText="1"/>
    </xf>
    <xf numFmtId="0" fontId="19" fillId="7" borderId="0" xfId="8" applyFont="1" applyFill="1" applyAlignment="1">
      <alignment vertical="center"/>
    </xf>
    <xf numFmtId="0" fontId="19" fillId="7" borderId="0" xfId="8" applyFont="1" applyFill="1" applyAlignment="1">
      <alignment horizontal="left" vertical="center"/>
    </xf>
    <xf numFmtId="0" fontId="30" fillId="7" borderId="0" xfId="8" applyFont="1" applyFill="1" applyAlignment="1">
      <alignment vertical="center" wrapText="1"/>
    </xf>
    <xf numFmtId="0" fontId="30" fillId="7" borderId="0" xfId="8" applyFont="1" applyFill="1" applyAlignment="1">
      <alignment horizontal="left" vertical="center" wrapText="1"/>
    </xf>
    <xf numFmtId="0" fontId="54" fillId="7" borderId="0" xfId="8" applyFill="1" applyAlignment="1">
      <alignment vertical="center"/>
    </xf>
    <xf numFmtId="0" fontId="68" fillId="7" borderId="0" xfId="8" applyFont="1" applyFill="1" applyAlignment="1">
      <alignment vertical="center"/>
    </xf>
    <xf numFmtId="0" fontId="11" fillId="7" borderId="0" xfId="0" applyFont="1" applyFill="1" applyAlignment="1">
      <alignment vertical="center"/>
    </xf>
    <xf numFmtId="0" fontId="68" fillId="7" borderId="0" xfId="8" applyFont="1" applyFill="1"/>
    <xf numFmtId="0" fontId="19" fillId="7" borderId="102" xfId="8" applyFont="1" applyFill="1" applyBorder="1" applyAlignment="1">
      <alignment vertical="center" wrapText="1"/>
    </xf>
    <xf numFmtId="0" fontId="19" fillId="7" borderId="102" xfId="8" applyFont="1" applyFill="1" applyBorder="1" applyAlignment="1">
      <alignment horizontal="left" vertical="center" wrapText="1"/>
    </xf>
    <xf numFmtId="0" fontId="19" fillId="7" borderId="102" xfId="8" applyFont="1" applyFill="1" applyBorder="1" applyAlignment="1">
      <alignment vertical="center"/>
    </xf>
    <xf numFmtId="0" fontId="10" fillId="7" borderId="0" xfId="12" applyFill="1" applyAlignment="1">
      <alignment wrapText="1"/>
    </xf>
    <xf numFmtId="0" fontId="62" fillId="7" borderId="0" xfId="12" applyFont="1" applyFill="1" applyAlignment="1">
      <alignment horizontal="center" vertical="center" wrapText="1"/>
    </xf>
    <xf numFmtId="0" fontId="20" fillId="5" borderId="4" xfId="13" applyFont="1" applyFill="1" applyBorder="1" applyAlignment="1">
      <alignment horizontal="center" vertical="center" wrapText="1"/>
    </xf>
    <xf numFmtId="0" fontId="20" fillId="5" borderId="114" xfId="13" applyFont="1" applyFill="1" applyBorder="1" applyAlignment="1">
      <alignment horizontal="center" vertical="center" wrapText="1"/>
    </xf>
    <xf numFmtId="0" fontId="62" fillId="7" borderId="0" xfId="12" applyFont="1" applyFill="1" applyAlignment="1">
      <alignment horizontal="center" vertical="center"/>
    </xf>
    <xf numFmtId="166" fontId="71" fillId="0" borderId="117" xfId="0" applyNumberFormat="1" applyFont="1" applyBorder="1" applyAlignment="1" applyProtection="1">
      <alignment horizontal="center" vertical="center" wrapText="1"/>
      <protection locked="0"/>
    </xf>
    <xf numFmtId="0" fontId="54" fillId="0" borderId="102" xfId="13" applyBorder="1" applyAlignment="1">
      <alignment horizontal="center" vertical="center" wrapText="1"/>
    </xf>
    <xf numFmtId="0" fontId="54" fillId="0" borderId="102" xfId="13" applyBorder="1" applyAlignment="1">
      <alignment vertical="center" wrapText="1"/>
    </xf>
    <xf numFmtId="0" fontId="54" fillId="0" borderId="102" xfId="12" applyFont="1" applyBorder="1" applyAlignment="1">
      <alignment vertical="center" wrapText="1"/>
    </xf>
    <xf numFmtId="166" fontId="71" fillId="0" borderId="102" xfId="0" applyNumberFormat="1" applyFont="1" applyBorder="1" applyAlignment="1" applyProtection="1">
      <alignment horizontal="center" vertical="center" wrapText="1"/>
      <protection locked="0"/>
    </xf>
    <xf numFmtId="0" fontId="54" fillId="0" borderId="0" xfId="8"/>
    <xf numFmtId="0" fontId="54" fillId="0" borderId="16" xfId="8" applyBorder="1"/>
    <xf numFmtId="0" fontId="54" fillId="14" borderId="0" xfId="8" applyFill="1" applyAlignment="1">
      <alignment vertical="center"/>
    </xf>
    <xf numFmtId="0" fontId="25" fillId="7" borderId="0" xfId="12" applyFont="1" applyFill="1"/>
    <xf numFmtId="0" fontId="25" fillId="7" borderId="120" xfId="12" applyFont="1" applyFill="1" applyBorder="1" applyAlignment="1">
      <alignment horizontal="center" vertical="center"/>
    </xf>
    <xf numFmtId="0" fontId="20" fillId="9" borderId="2" xfId="0" applyFont="1" applyFill="1" applyBorder="1" applyAlignment="1">
      <alignment horizontal="right" vertical="center"/>
    </xf>
    <xf numFmtId="166" fontId="73" fillId="0" borderId="117" xfId="0" applyNumberFormat="1" applyFont="1" applyBorder="1" applyAlignment="1" applyProtection="1">
      <alignment horizontal="left" vertical="center" wrapText="1"/>
      <protection locked="0"/>
    </xf>
    <xf numFmtId="0" fontId="20" fillId="5" borderId="121" xfId="13" applyFont="1" applyFill="1" applyBorder="1" applyAlignment="1">
      <alignment horizontal="center" vertical="center" wrapText="1"/>
    </xf>
    <xf numFmtId="0" fontId="20" fillId="9" borderId="19" xfId="0" applyFont="1" applyFill="1" applyBorder="1" applyAlignment="1">
      <alignment horizontal="center" vertical="center" wrapText="1"/>
    </xf>
    <xf numFmtId="0" fontId="12" fillId="8" borderId="54" xfId="0" applyFont="1" applyFill="1" applyBorder="1" applyAlignment="1">
      <alignment horizontal="left" vertical="center" wrapText="1"/>
    </xf>
    <xf numFmtId="0" fontId="20" fillId="9" borderId="54" xfId="0" applyFont="1" applyFill="1" applyBorder="1" applyAlignment="1">
      <alignment horizontal="center" vertical="center"/>
    </xf>
    <xf numFmtId="0" fontId="74" fillId="0" borderId="0" xfId="0" applyFont="1"/>
    <xf numFmtId="0" fontId="0" fillId="0" borderId="0" xfId="0" quotePrefix="1"/>
    <xf numFmtId="0" fontId="22" fillId="0" borderId="0" xfId="0" quotePrefix="1" applyFont="1"/>
    <xf numFmtId="0" fontId="20" fillId="9" borderId="30" xfId="0" applyFont="1" applyFill="1" applyBorder="1" applyAlignment="1">
      <alignment horizontal="center" vertical="center" wrapText="1"/>
    </xf>
    <xf numFmtId="0" fontId="20" fillId="7" borderId="2" xfId="0" applyFont="1" applyFill="1" applyBorder="1" applyAlignment="1">
      <alignment horizontal="center" vertical="center"/>
    </xf>
    <xf numFmtId="0" fontId="20" fillId="7" borderId="25" xfId="0" applyFont="1" applyFill="1" applyBorder="1" applyAlignment="1">
      <alignment horizontal="center" vertical="center"/>
    </xf>
    <xf numFmtId="0" fontId="20" fillId="0" borderId="18" xfId="0" applyFont="1" applyBorder="1" applyAlignment="1">
      <alignment horizontal="center" vertical="center" wrapText="1"/>
    </xf>
    <xf numFmtId="166" fontId="19" fillId="0" borderId="124" xfId="10" applyNumberFormat="1" applyFont="1" applyFill="1" applyBorder="1" applyAlignment="1" applyProtection="1">
      <alignment horizontal="center" vertical="center" wrapText="1"/>
      <protection locked="0"/>
    </xf>
    <xf numFmtId="0" fontId="61" fillId="0" borderId="0" xfId="0" applyFont="1" applyAlignment="1">
      <alignment vertical="center" wrapText="1"/>
    </xf>
    <xf numFmtId="0" fontId="61" fillId="0" borderId="0" xfId="0" applyFont="1" applyAlignment="1">
      <alignment horizontal="center" vertical="center" wrapText="1"/>
    </xf>
    <xf numFmtId="0" fontId="20" fillId="7" borderId="125" xfId="0" applyFont="1" applyFill="1" applyBorder="1" applyAlignment="1">
      <alignment horizontal="center" vertical="center" wrapText="1"/>
    </xf>
    <xf numFmtId="0" fontId="20" fillId="7" borderId="127" xfId="0" applyFont="1" applyFill="1" applyBorder="1" applyAlignment="1">
      <alignment horizontal="center" vertical="center" wrapText="1"/>
    </xf>
    <xf numFmtId="0" fontId="20" fillId="7" borderId="128" xfId="0" applyFont="1" applyFill="1" applyBorder="1" applyAlignment="1">
      <alignment horizontal="center" vertical="center" wrapText="1"/>
    </xf>
    <xf numFmtId="166" fontId="19" fillId="7" borderId="127" xfId="10" applyNumberFormat="1" applyFont="1" applyFill="1" applyBorder="1" applyAlignment="1" applyProtection="1">
      <alignment horizontal="center" vertical="center" wrapText="1"/>
      <protection locked="0"/>
    </xf>
    <xf numFmtId="166" fontId="19" fillId="7" borderId="129" xfId="10" applyNumberFormat="1" applyFont="1" applyFill="1" applyBorder="1" applyAlignment="1" applyProtection="1">
      <alignment horizontal="center" vertical="center" wrapText="1"/>
      <protection locked="0"/>
    </xf>
    <xf numFmtId="166" fontId="19" fillId="7" borderId="130" xfId="10" applyNumberFormat="1" applyFont="1" applyFill="1" applyBorder="1" applyAlignment="1" applyProtection="1">
      <alignment vertical="center" wrapText="1"/>
      <protection locked="0"/>
    </xf>
    <xf numFmtId="166" fontId="19" fillId="7" borderId="131" xfId="10" applyNumberFormat="1" applyFont="1" applyFill="1" applyBorder="1" applyAlignment="1" applyProtection="1">
      <alignment vertical="center" wrapText="1"/>
      <protection locked="0"/>
    </xf>
    <xf numFmtId="166" fontId="19" fillId="7" borderId="132" xfId="10" applyNumberFormat="1" applyFont="1" applyFill="1" applyBorder="1" applyAlignment="1" applyProtection="1">
      <alignment vertical="center" wrapText="1"/>
      <protection locked="0"/>
    </xf>
    <xf numFmtId="166" fontId="19" fillId="7" borderId="98" xfId="10" applyNumberFormat="1" applyFont="1" applyFill="1" applyBorder="1" applyAlignment="1" applyProtection="1">
      <alignment horizontal="center" vertical="center" wrapText="1"/>
      <protection locked="0"/>
    </xf>
    <xf numFmtId="0" fontId="35" fillId="3" borderId="0" xfId="0" applyFont="1" applyFill="1" applyAlignment="1">
      <alignment horizontal="left"/>
    </xf>
    <xf numFmtId="166" fontId="71" fillId="0" borderId="117" xfId="0" quotePrefix="1" applyNumberFormat="1" applyFont="1" applyBorder="1" applyAlignment="1" applyProtection="1">
      <alignment horizontal="center" vertical="center" wrapText="1"/>
      <protection locked="0"/>
    </xf>
    <xf numFmtId="0" fontId="20" fillId="4" borderId="0" xfId="0" applyFont="1" applyFill="1" applyAlignment="1">
      <alignment vertical="center" wrapText="1"/>
    </xf>
    <xf numFmtId="0" fontId="20" fillId="9" borderId="1" xfId="0" applyFont="1" applyFill="1" applyBorder="1" applyAlignment="1">
      <alignment horizontal="center" vertical="center"/>
    </xf>
    <xf numFmtId="0" fontId="78" fillId="9" borderId="2" xfId="0" applyFont="1" applyFill="1" applyBorder="1" applyAlignment="1">
      <alignment horizontal="center" vertical="center"/>
    </xf>
    <xf numFmtId="0" fontId="33" fillId="7" borderId="0" xfId="0" applyFont="1" applyFill="1" applyAlignment="1">
      <alignment horizontal="left" vertical="center"/>
    </xf>
    <xf numFmtId="0" fontId="30" fillId="7" borderId="0" xfId="0" applyFont="1" applyFill="1" applyAlignment="1">
      <alignment horizontal="left" vertical="center"/>
    </xf>
    <xf numFmtId="0" fontId="30" fillId="7" borderId="0" xfId="0" applyFont="1" applyFill="1" applyAlignment="1">
      <alignment horizontal="right" vertical="center"/>
    </xf>
    <xf numFmtId="0" fontId="34" fillId="7" borderId="0" xfId="0" applyFont="1" applyFill="1"/>
    <xf numFmtId="0" fontId="76" fillId="7" borderId="0" xfId="0" applyFont="1" applyFill="1"/>
    <xf numFmtId="0" fontId="54" fillId="0" borderId="25" xfId="8" applyBorder="1" applyAlignment="1">
      <alignment vertical="center"/>
    </xf>
    <xf numFmtId="0" fontId="79" fillId="14" borderId="120" xfId="8" applyFont="1" applyFill="1" applyBorder="1" applyAlignment="1">
      <alignment horizontal="center" vertical="center"/>
    </xf>
    <xf numFmtId="0" fontId="82" fillId="7" borderId="0" xfId="0" applyFont="1" applyFill="1" applyAlignment="1">
      <alignment vertical="center"/>
    </xf>
    <xf numFmtId="0" fontId="83" fillId="7" borderId="0" xfId="0" applyFont="1" applyFill="1" applyAlignment="1">
      <alignment horizontal="left" vertical="center"/>
    </xf>
    <xf numFmtId="0" fontId="0" fillId="0" borderId="134" xfId="0" applyBorder="1"/>
    <xf numFmtId="0" fontId="85" fillId="7" borderId="134" xfId="0" applyFont="1" applyFill="1" applyBorder="1" applyAlignment="1">
      <alignment vertical="center"/>
    </xf>
    <xf numFmtId="0" fontId="86" fillId="7" borderId="0" xfId="0" applyFont="1" applyFill="1" applyAlignment="1">
      <alignment horizontal="left" vertical="center"/>
    </xf>
    <xf numFmtId="0" fontId="81" fillId="7" borderId="0" xfId="0" applyFont="1" applyFill="1" applyAlignment="1">
      <alignment horizontal="left" vertical="center"/>
    </xf>
    <xf numFmtId="0" fontId="88" fillId="7" borderId="0" xfId="0" applyFont="1" applyFill="1" applyAlignment="1">
      <alignment vertical="center"/>
    </xf>
    <xf numFmtId="0" fontId="80" fillId="7" borderId="0" xfId="0" applyFont="1" applyFill="1" applyAlignment="1">
      <alignment vertical="center"/>
    </xf>
    <xf numFmtId="0" fontId="84" fillId="7" borderId="134" xfId="0" applyFont="1" applyFill="1" applyBorder="1" applyAlignment="1">
      <alignment vertical="center"/>
    </xf>
    <xf numFmtId="0" fontId="87" fillId="7" borderId="135" xfId="0" applyFont="1" applyFill="1" applyBorder="1" applyAlignment="1">
      <alignment vertical="center"/>
    </xf>
    <xf numFmtId="0" fontId="80" fillId="7" borderId="136" xfId="0" applyFont="1" applyFill="1" applyBorder="1" applyAlignment="1">
      <alignment vertical="center"/>
    </xf>
    <xf numFmtId="0" fontId="87" fillId="7" borderId="136" xfId="0" applyFont="1" applyFill="1" applyBorder="1" applyAlignment="1">
      <alignment vertical="center"/>
    </xf>
    <xf numFmtId="0" fontId="0" fillId="0" borderId="136" xfId="0" applyBorder="1" applyAlignment="1">
      <alignment vertical="center"/>
    </xf>
    <xf numFmtId="0" fontId="0" fillId="0" borderId="137" xfId="0" applyBorder="1" applyAlignment="1">
      <alignment vertical="center"/>
    </xf>
    <xf numFmtId="0" fontId="87" fillId="7" borderId="138" xfId="0" applyFont="1" applyFill="1" applyBorder="1" applyAlignment="1">
      <alignment vertical="center"/>
    </xf>
    <xf numFmtId="0" fontId="80" fillId="7" borderId="139" xfId="0" applyFont="1" applyFill="1" applyBorder="1" applyAlignment="1">
      <alignment vertical="center"/>
    </xf>
    <xf numFmtId="0" fontId="87" fillId="7" borderId="139" xfId="0" applyFont="1" applyFill="1" applyBorder="1" applyAlignment="1">
      <alignment vertical="center"/>
    </xf>
    <xf numFmtId="0" fontId="0" fillId="0" borderId="139" xfId="0" applyBorder="1" applyAlignment="1">
      <alignment vertical="center"/>
    </xf>
    <xf numFmtId="0" fontId="0" fillId="0" borderId="140" xfId="0" applyBorder="1" applyAlignment="1">
      <alignment vertical="center"/>
    </xf>
    <xf numFmtId="0" fontId="89" fillId="0" borderId="0" xfId="0" applyFont="1" applyAlignment="1">
      <alignment horizontal="center" vertical="center"/>
    </xf>
    <xf numFmtId="0" fontId="23" fillId="0" borderId="7" xfId="0" applyFont="1" applyBorder="1" applyAlignment="1">
      <alignment horizontal="left" vertical="center"/>
    </xf>
    <xf numFmtId="166" fontId="15" fillId="16" borderId="4" xfId="0" quotePrefix="1" applyNumberFormat="1" applyFont="1" applyFill="1" applyBorder="1" applyAlignment="1" applyProtection="1">
      <alignment horizontal="center" vertical="center" wrapText="1"/>
      <protection hidden="1"/>
    </xf>
    <xf numFmtId="0" fontId="90" fillId="0" borderId="0" xfId="0" applyFont="1" applyAlignment="1">
      <alignment vertical="center"/>
    </xf>
    <xf numFmtId="0" fontId="0" fillId="0" borderId="0" xfId="0" applyAlignment="1">
      <alignment horizontal="left" vertical="top" wrapText="1"/>
    </xf>
    <xf numFmtId="0" fontId="20" fillId="5" borderId="4" xfId="13" applyFont="1" applyFill="1" applyBorder="1" applyAlignment="1">
      <alignment horizontal="left" vertical="center" wrapText="1"/>
    </xf>
    <xf numFmtId="0" fontId="54" fillId="0" borderId="102" xfId="13" applyBorder="1" applyAlignment="1">
      <alignment horizontal="left" vertical="center" wrapText="1"/>
    </xf>
    <xf numFmtId="0" fontId="70" fillId="0" borderId="102" xfId="13" applyFont="1" applyBorder="1" applyAlignment="1">
      <alignment horizontal="left" vertical="center" wrapText="1"/>
    </xf>
    <xf numFmtId="0" fontId="36" fillId="0" borderId="9" xfId="0" applyFont="1" applyBorder="1" applyAlignment="1">
      <alignment vertical="center"/>
    </xf>
    <xf numFmtId="166" fontId="12" fillId="16" borderId="46" xfId="0" applyNumberFormat="1" applyFont="1" applyFill="1" applyBorder="1" applyAlignment="1">
      <alignment horizontal="center"/>
    </xf>
    <xf numFmtId="166" fontId="71" fillId="0" borderId="102" xfId="0" quotePrefix="1" applyNumberFormat="1" applyFont="1" applyBorder="1" applyAlignment="1" applyProtection="1">
      <alignment horizontal="center" vertical="center" wrapText="1"/>
      <protection locked="0"/>
    </xf>
    <xf numFmtId="0" fontId="22" fillId="0" borderId="24" xfId="0" applyFont="1" applyBorder="1"/>
    <xf numFmtId="166" fontId="71" fillId="0" borderId="117" xfId="0" applyNumberFormat="1" applyFont="1" applyBorder="1" applyAlignment="1" applyProtection="1">
      <alignment horizontal="left" vertical="center" wrapText="1"/>
      <protection locked="0"/>
    </xf>
    <xf numFmtId="166" fontId="18" fillId="16" borderId="4" xfId="0" quotePrefix="1" applyNumberFormat="1" applyFont="1" applyFill="1" applyBorder="1" applyAlignment="1" applyProtection="1">
      <alignment horizontal="center" vertical="center" wrapText="1"/>
      <protection hidden="1"/>
    </xf>
    <xf numFmtId="166" fontId="18" fillId="5" borderId="2" xfId="0" quotePrefix="1" applyNumberFormat="1" applyFont="1" applyFill="1" applyBorder="1" applyAlignment="1" applyProtection="1">
      <alignment horizontal="center" vertical="center" wrapText="1"/>
      <protection hidden="1"/>
    </xf>
    <xf numFmtId="0" fontId="76" fillId="0" borderId="102" xfId="12" applyFont="1" applyBorder="1" applyAlignment="1">
      <alignment horizontal="center" vertical="center"/>
    </xf>
    <xf numFmtId="166" fontId="73" fillId="0" borderId="102" xfId="0" applyNumberFormat="1" applyFont="1" applyBorder="1" applyAlignment="1" applyProtection="1">
      <alignment horizontal="center" vertical="center" wrapText="1"/>
      <protection locked="0"/>
    </xf>
    <xf numFmtId="0" fontId="48" fillId="8" borderId="1" xfId="0" applyFont="1" applyFill="1" applyBorder="1" applyAlignment="1">
      <alignment horizontal="left" vertical="center" wrapText="1"/>
    </xf>
    <xf numFmtId="0" fontId="23" fillId="0" borderId="49" xfId="0" applyFont="1" applyBorder="1" applyAlignment="1">
      <alignment horizontal="left" vertical="center"/>
    </xf>
    <xf numFmtId="0" fontId="20" fillId="4" borderId="91" xfId="0" applyFont="1" applyFill="1" applyBorder="1" applyAlignment="1">
      <alignment vertical="center" wrapText="1"/>
    </xf>
    <xf numFmtId="166" fontId="92" fillId="5" borderId="2" xfId="0" quotePrefix="1" applyNumberFormat="1" applyFont="1" applyFill="1" applyBorder="1" applyAlignment="1" applyProtection="1">
      <alignment horizontal="center" vertical="center" wrapText="1"/>
      <protection hidden="1"/>
    </xf>
    <xf numFmtId="168" fontId="18" fillId="5" borderId="4" xfId="1" quotePrefix="1" applyNumberFormat="1" applyFont="1" applyFill="1" applyBorder="1" applyAlignment="1" applyProtection="1">
      <alignment horizontal="center" vertical="center" wrapText="1"/>
      <protection hidden="1"/>
    </xf>
    <xf numFmtId="166" fontId="18" fillId="5" borderId="35" xfId="0" quotePrefix="1" applyNumberFormat="1" applyFont="1" applyFill="1" applyBorder="1" applyAlignment="1" applyProtection="1">
      <alignment horizontal="center" vertical="center" wrapText="1"/>
      <protection hidden="1"/>
    </xf>
    <xf numFmtId="166" fontId="92" fillId="5" borderId="4" xfId="0" quotePrefix="1" applyNumberFormat="1" applyFont="1" applyFill="1" applyBorder="1" applyAlignment="1" applyProtection="1">
      <alignment horizontal="center" vertical="center" wrapText="1"/>
      <protection hidden="1"/>
    </xf>
    <xf numFmtId="166" fontId="15" fillId="5" borderId="35" xfId="0" quotePrefix="1" applyNumberFormat="1" applyFont="1" applyFill="1" applyBorder="1" applyAlignment="1" applyProtection="1">
      <alignment horizontal="center" vertical="center" wrapText="1"/>
      <protection hidden="1"/>
    </xf>
    <xf numFmtId="166" fontId="73" fillId="0" borderId="102" xfId="0" quotePrefix="1" applyNumberFormat="1" applyFont="1" applyBorder="1" applyAlignment="1" applyProtection="1">
      <alignment horizontal="center" vertical="center" wrapText="1"/>
      <protection locked="0"/>
    </xf>
    <xf numFmtId="0" fontId="94" fillId="0" borderId="0" xfId="0" applyFont="1" applyAlignment="1">
      <alignment vertical="center" wrapText="1"/>
    </xf>
    <xf numFmtId="0" fontId="91" fillId="0" borderId="7" xfId="0" applyFont="1" applyBorder="1" applyAlignment="1" applyProtection="1">
      <alignment horizontal="left" vertical="center" wrapText="1"/>
      <protection locked="0"/>
    </xf>
    <xf numFmtId="0" fontId="96" fillId="0" borderId="102" xfId="13" applyFont="1" applyBorder="1" applyAlignment="1">
      <alignment horizontal="left" vertical="center" wrapText="1"/>
    </xf>
    <xf numFmtId="0" fontId="80" fillId="7" borderId="156" xfId="0" applyFont="1" applyFill="1" applyBorder="1" applyAlignment="1">
      <alignment vertical="center"/>
    </xf>
    <xf numFmtId="0" fontId="87" fillId="7" borderId="156" xfId="0" applyFont="1" applyFill="1" applyBorder="1" applyAlignment="1">
      <alignment vertical="center"/>
    </xf>
    <xf numFmtId="0" fontId="0" fillId="0" borderId="156" xfId="0" applyBorder="1" applyAlignment="1">
      <alignment vertical="center"/>
    </xf>
    <xf numFmtId="0" fontId="0" fillId="0" borderId="157" xfId="0" applyBorder="1" applyAlignment="1">
      <alignment vertical="center"/>
    </xf>
    <xf numFmtId="0" fontId="87" fillId="7" borderId="158" xfId="0" applyFont="1" applyFill="1" applyBorder="1" applyAlignment="1">
      <alignment vertical="center"/>
    </xf>
    <xf numFmtId="0" fontId="80" fillId="7" borderId="159" xfId="0" applyFont="1" applyFill="1" applyBorder="1" applyAlignment="1">
      <alignment vertical="center"/>
    </xf>
    <xf numFmtId="0" fontId="87" fillId="7" borderId="159" xfId="0" applyFont="1" applyFill="1" applyBorder="1" applyAlignment="1">
      <alignment vertical="center"/>
    </xf>
    <xf numFmtId="0" fontId="0" fillId="0" borderId="159" xfId="0" applyBorder="1" applyAlignment="1">
      <alignment vertical="center"/>
    </xf>
    <xf numFmtId="0" fontId="0" fillId="0" borderId="160" xfId="0" applyBorder="1" applyAlignment="1">
      <alignment vertical="center"/>
    </xf>
    <xf numFmtId="166" fontId="71" fillId="0" borderId="115" xfId="0" quotePrefix="1" applyNumberFormat="1" applyFont="1" applyBorder="1" applyAlignment="1" applyProtection="1">
      <alignment horizontal="center" vertical="center" wrapText="1"/>
      <protection locked="0"/>
    </xf>
    <xf numFmtId="166" fontId="15" fillId="5" borderId="119" xfId="0" quotePrefix="1" applyNumberFormat="1" applyFont="1" applyFill="1" applyBorder="1" applyAlignment="1">
      <alignment horizontal="center" vertical="center" wrapText="1"/>
    </xf>
    <xf numFmtId="166" fontId="15" fillId="5" borderId="118" xfId="0" quotePrefix="1" applyNumberFormat="1" applyFont="1" applyFill="1" applyBorder="1" applyAlignment="1">
      <alignment horizontal="center" vertical="center" wrapText="1"/>
    </xf>
    <xf numFmtId="166" fontId="73" fillId="0" borderId="117" xfId="0" applyNumberFormat="1" applyFont="1" applyBorder="1" applyAlignment="1" applyProtection="1">
      <alignment horizontal="center" vertical="center" wrapText="1"/>
      <protection locked="0"/>
    </xf>
    <xf numFmtId="166" fontId="95" fillId="0" borderId="118" xfId="0" quotePrefix="1" applyNumberFormat="1" applyFont="1" applyBorder="1" applyAlignment="1" applyProtection="1">
      <alignment horizontal="center" vertical="center" wrapText="1"/>
      <protection locked="0"/>
    </xf>
    <xf numFmtId="166" fontId="95" fillId="0" borderId="35" xfId="0" quotePrefix="1" applyNumberFormat="1" applyFont="1" applyBorder="1" applyAlignment="1" applyProtection="1">
      <alignment horizontal="center" vertical="center" wrapText="1"/>
      <protection locked="0"/>
    </xf>
    <xf numFmtId="166" fontId="95" fillId="0" borderId="70" xfId="0" quotePrefix="1" applyNumberFormat="1" applyFont="1" applyBorder="1" applyAlignment="1" applyProtection="1">
      <alignment horizontal="center" vertical="center" wrapText="1"/>
      <protection locked="0"/>
    </xf>
    <xf numFmtId="0" fontId="23" fillId="8" borderId="161" xfId="0" applyFont="1" applyFill="1" applyBorder="1" applyAlignment="1">
      <alignment horizontal="left" vertical="center" wrapText="1"/>
    </xf>
    <xf numFmtId="168" fontId="18" fillId="5" borderId="87" xfId="1" quotePrefix="1"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166" fontId="15" fillId="5" borderId="35" xfId="0" quotePrefix="1" applyNumberFormat="1" applyFont="1" applyFill="1" applyBorder="1" applyAlignment="1" applyProtection="1">
      <alignment horizontal="left" vertical="center" wrapText="1"/>
      <protection hidden="1"/>
    </xf>
    <xf numFmtId="0" fontId="98" fillId="0" borderId="0" xfId="0" applyFont="1"/>
    <xf numFmtId="0" fontId="54" fillId="17" borderId="102" xfId="13" applyFill="1" applyBorder="1" applyAlignment="1">
      <alignment horizontal="center" vertical="center" wrapText="1"/>
    </xf>
    <xf numFmtId="0" fontId="54" fillId="17" borderId="102" xfId="13" applyFill="1" applyBorder="1" applyAlignment="1">
      <alignment vertical="center" wrapText="1"/>
    </xf>
    <xf numFmtId="0" fontId="70" fillId="17" borderId="102" xfId="13" applyFont="1" applyFill="1" applyBorder="1" applyAlignment="1">
      <alignment horizontal="left" vertical="center" wrapText="1"/>
    </xf>
    <xf numFmtId="0" fontId="76" fillId="17" borderId="102" xfId="12" applyFont="1" applyFill="1" applyBorder="1" applyAlignment="1">
      <alignment horizontal="center" vertical="center"/>
    </xf>
    <xf numFmtId="0" fontId="54" fillId="17" borderId="102" xfId="13" quotePrefix="1" applyFill="1" applyBorder="1" applyAlignment="1">
      <alignment vertical="center" wrapText="1"/>
    </xf>
    <xf numFmtId="0" fontId="54" fillId="7" borderId="102" xfId="13" applyFill="1" applyBorder="1" applyAlignment="1">
      <alignment horizontal="center" vertical="center" wrapText="1"/>
    </xf>
    <xf numFmtId="0" fontId="54" fillId="7" borderId="102" xfId="13" applyFill="1" applyBorder="1" applyAlignment="1">
      <alignment vertical="center" wrapText="1"/>
    </xf>
    <xf numFmtId="0" fontId="54" fillId="7" borderId="102" xfId="13" applyFill="1" applyBorder="1" applyAlignment="1">
      <alignment horizontal="left" vertical="center" wrapText="1"/>
    </xf>
    <xf numFmtId="166" fontId="46" fillId="0" borderId="117" xfId="0" applyNumberFormat="1" applyFont="1" applyBorder="1" applyAlignment="1" applyProtection="1">
      <alignment horizontal="left" vertical="center" wrapText="1"/>
      <protection locked="0"/>
    </xf>
    <xf numFmtId="166" fontId="46" fillId="7" borderId="117" xfId="0" applyNumberFormat="1" applyFont="1" applyFill="1" applyBorder="1" applyAlignment="1" applyProtection="1">
      <alignment horizontal="left" vertical="center" wrapText="1"/>
      <protection locked="0"/>
    </xf>
    <xf numFmtId="165" fontId="15" fillId="0" borderId="0" xfId="1" applyNumberFormat="1" applyFont="1" applyAlignment="1">
      <alignment horizontal="center" vertical="center"/>
    </xf>
    <xf numFmtId="0" fontId="54" fillId="5" borderId="75" xfId="8" quotePrefix="1" applyFill="1" applyBorder="1" applyAlignment="1">
      <alignment horizontal="center" vertical="center"/>
    </xf>
    <xf numFmtId="0" fontId="54" fillId="19" borderId="75" xfId="8" quotePrefix="1" applyFill="1" applyBorder="1" applyAlignment="1">
      <alignment horizontal="center" vertical="center"/>
    </xf>
    <xf numFmtId="0" fontId="101" fillId="0" borderId="102" xfId="13" applyFont="1" applyBorder="1" applyAlignment="1">
      <alignment horizontal="center" vertical="center" wrapText="1"/>
    </xf>
    <xf numFmtId="0" fontId="15" fillId="10" borderId="19" xfId="0" applyFont="1" applyFill="1" applyBorder="1" applyAlignment="1">
      <alignment horizontal="right" vertical="center" wrapText="1"/>
    </xf>
    <xf numFmtId="0" fontId="15" fillId="15" borderId="0" xfId="0" applyFont="1" applyFill="1"/>
    <xf numFmtId="0" fontId="19" fillId="15" borderId="0" xfId="0" applyFont="1" applyFill="1"/>
    <xf numFmtId="0" fontId="30" fillId="15" borderId="0" xfId="0" applyFont="1" applyFill="1" applyAlignment="1">
      <alignment horizontal="left" vertical="center"/>
    </xf>
    <xf numFmtId="0" fontId="30" fillId="15" borderId="0" xfId="0" applyFont="1" applyFill="1" applyAlignment="1">
      <alignment horizontal="right" vertical="center"/>
    </xf>
    <xf numFmtId="0" fontId="33" fillId="15" borderId="0" xfId="0" applyFont="1" applyFill="1" applyAlignment="1">
      <alignment horizontal="left" vertical="center"/>
    </xf>
    <xf numFmtId="0" fontId="30" fillId="15" borderId="2" xfId="0" applyFont="1" applyFill="1" applyBorder="1" applyAlignment="1">
      <alignment horizontal="center" vertical="center"/>
    </xf>
    <xf numFmtId="0" fontId="22" fillId="15" borderId="0" xfId="0" applyFont="1" applyFill="1"/>
    <xf numFmtId="0" fontId="34" fillId="15" borderId="0" xfId="0" applyFont="1" applyFill="1"/>
    <xf numFmtId="0" fontId="33" fillId="15" borderId="0" xfId="0" applyFont="1" applyFill="1"/>
    <xf numFmtId="0" fontId="19" fillId="15" borderId="0" xfId="0" applyFont="1" applyFill="1" applyAlignment="1">
      <alignment horizontal="left" vertical="center" wrapText="1"/>
    </xf>
    <xf numFmtId="0" fontId="34" fillId="15" borderId="80" xfId="0" applyFont="1" applyFill="1" applyBorder="1"/>
    <xf numFmtId="0" fontId="34" fillId="15" borderId="75" xfId="0" applyFont="1" applyFill="1" applyBorder="1"/>
    <xf numFmtId="0" fontId="30" fillId="15" borderId="2" xfId="0" applyFont="1" applyFill="1" applyBorder="1" applyAlignment="1">
      <alignment horizontal="center" vertical="center" wrapText="1"/>
    </xf>
    <xf numFmtId="0" fontId="30" fillId="15" borderId="84" xfId="0" applyFont="1" applyFill="1" applyBorder="1" applyAlignment="1">
      <alignment horizontal="center" vertical="center"/>
    </xf>
    <xf numFmtId="0" fontId="30" fillId="15" borderId="2" xfId="0" applyFont="1" applyFill="1" applyBorder="1" applyAlignment="1">
      <alignment horizontal="right" vertical="center"/>
    </xf>
    <xf numFmtId="166" fontId="99" fillId="15" borderId="117" xfId="0" applyNumberFormat="1" applyFont="1" applyFill="1" applyBorder="1" applyAlignment="1" applyProtection="1">
      <alignment horizontal="left" vertical="center" wrapText="1"/>
      <protection locked="0"/>
    </xf>
    <xf numFmtId="169" fontId="99" fillId="15" borderId="2" xfId="0" applyNumberFormat="1" applyFont="1" applyFill="1" applyBorder="1" applyAlignment="1">
      <alignment horizontal="center" vertical="center" wrapText="1"/>
    </xf>
    <xf numFmtId="169" fontId="99" fillId="15" borderId="17" xfId="0" applyNumberFormat="1" applyFont="1" applyFill="1" applyBorder="1" applyAlignment="1">
      <alignment horizontal="center" vertical="center" wrapText="1"/>
    </xf>
    <xf numFmtId="0" fontId="34" fillId="15" borderId="15" xfId="0" applyFont="1" applyFill="1" applyBorder="1"/>
    <xf numFmtId="0" fontId="19" fillId="15" borderId="5" xfId="0" applyFont="1" applyFill="1" applyBorder="1"/>
    <xf numFmtId="0" fontId="102" fillId="0" borderId="0" xfId="0" applyFont="1"/>
    <xf numFmtId="0" fontId="12" fillId="15" borderId="0" xfId="0" applyFont="1" applyFill="1" applyAlignment="1">
      <alignment horizontal="left" wrapText="1"/>
    </xf>
    <xf numFmtId="0" fontId="76" fillId="15" borderId="0" xfId="0" applyFont="1" applyFill="1"/>
    <xf numFmtId="0" fontId="19" fillId="15" borderId="0" xfId="0" applyFont="1" applyFill="1" applyAlignment="1">
      <alignment horizontal="left" wrapText="1"/>
    </xf>
    <xf numFmtId="0" fontId="76" fillId="15" borderId="21" xfId="0" applyFont="1" applyFill="1" applyBorder="1"/>
    <xf numFmtId="0" fontId="76" fillId="15" borderId="11" xfId="0" applyFont="1" applyFill="1" applyBorder="1"/>
    <xf numFmtId="0" fontId="76" fillId="15" borderId="23" xfId="0" applyFont="1" applyFill="1" applyBorder="1"/>
    <xf numFmtId="0" fontId="76" fillId="15" borderId="5" xfId="0" applyFont="1" applyFill="1" applyBorder="1"/>
    <xf numFmtId="0" fontId="76" fillId="15" borderId="6" xfId="0" applyFont="1" applyFill="1" applyBorder="1"/>
    <xf numFmtId="0" fontId="76" fillId="15" borderId="8" xfId="0" applyFont="1" applyFill="1" applyBorder="1"/>
    <xf numFmtId="0" fontId="76" fillId="15" borderId="9" xfId="0" applyFont="1" applyFill="1" applyBorder="1"/>
    <xf numFmtId="0" fontId="76" fillId="15" borderId="10" xfId="0" applyFont="1" applyFill="1" applyBorder="1"/>
    <xf numFmtId="0" fontId="30" fillId="15" borderId="0" xfId="0" applyFont="1" applyFill="1" applyAlignment="1">
      <alignment vertical="center"/>
    </xf>
    <xf numFmtId="165" fontId="19" fillId="15" borderId="0" xfId="0" quotePrefix="1" applyNumberFormat="1" applyFont="1" applyFill="1" applyAlignment="1">
      <alignment horizontal="left" vertical="center" wrapText="1"/>
    </xf>
    <xf numFmtId="169" fontId="30" fillId="15" borderId="2" xfId="0" applyNumberFormat="1" applyFont="1" applyFill="1" applyBorder="1" applyAlignment="1">
      <alignment horizontal="center" vertical="center" wrapText="1"/>
    </xf>
    <xf numFmtId="169" fontId="30" fillId="15" borderId="17" xfId="0" applyNumberFormat="1" applyFont="1" applyFill="1" applyBorder="1" applyAlignment="1">
      <alignment horizontal="center" vertical="center" wrapText="1"/>
    </xf>
    <xf numFmtId="0" fontId="22" fillId="15" borderId="21" xfId="0" applyFont="1" applyFill="1" applyBorder="1"/>
    <xf numFmtId="0" fontId="22" fillId="15" borderId="11" xfId="0" applyFont="1" applyFill="1" applyBorder="1"/>
    <xf numFmtId="0" fontId="22" fillId="15" borderId="23" xfId="0" applyFont="1" applyFill="1" applyBorder="1"/>
    <xf numFmtId="0" fontId="54" fillId="15" borderId="0" xfId="0" applyFont="1" applyFill="1"/>
    <xf numFmtId="0" fontId="30" fillId="15" borderId="15" xfId="0" applyFont="1" applyFill="1" applyBorder="1" applyAlignment="1">
      <alignment vertical="center"/>
    </xf>
    <xf numFmtId="165" fontId="19" fillId="15" borderId="18" xfId="0" quotePrefix="1" applyNumberFormat="1" applyFont="1" applyFill="1" applyBorder="1" applyAlignment="1">
      <alignment horizontal="center" vertical="center" wrapText="1"/>
    </xf>
    <xf numFmtId="0" fontId="20" fillId="4" borderId="91" xfId="0" applyFont="1" applyFill="1" applyBorder="1" applyAlignment="1">
      <alignment horizontal="center" vertical="center"/>
    </xf>
    <xf numFmtId="166" fontId="19" fillId="7" borderId="91" xfId="10" applyNumberFormat="1" applyFont="1" applyFill="1" applyBorder="1" applyAlignment="1" applyProtection="1">
      <alignment horizontal="center" vertical="center" wrapText="1"/>
      <protection locked="0"/>
    </xf>
    <xf numFmtId="0" fontId="20" fillId="4" borderId="98" xfId="0" applyFont="1" applyFill="1" applyBorder="1" applyAlignment="1">
      <alignment vertical="center" wrapText="1"/>
    </xf>
    <xf numFmtId="0" fontId="77" fillId="7" borderId="7" xfId="0" applyFont="1" applyFill="1" applyBorder="1" applyAlignment="1" applyProtection="1">
      <alignment horizontal="center" vertical="center" wrapText="1"/>
      <protection locked="0"/>
    </xf>
    <xf numFmtId="0" fontId="56" fillId="0" borderId="0" xfId="0" applyFont="1" applyAlignment="1">
      <alignment vertical="center"/>
    </xf>
    <xf numFmtId="0" fontId="42" fillId="0" borderId="0" xfId="0" quotePrefix="1" applyFont="1" applyAlignment="1">
      <alignment horizontal="center" vertical="center"/>
    </xf>
    <xf numFmtId="0" fontId="70" fillId="0" borderId="102" xfId="13" applyFont="1" applyBorder="1" applyAlignment="1">
      <alignment vertical="center" wrapText="1"/>
    </xf>
    <xf numFmtId="0" fontId="56" fillId="0" borderId="169" xfId="0" applyFont="1" applyBorder="1" applyAlignment="1">
      <alignment vertical="center"/>
    </xf>
    <xf numFmtId="0" fontId="22" fillId="0" borderId="171" xfId="0" applyFont="1" applyBorder="1"/>
    <xf numFmtId="0" fontId="22" fillId="0" borderId="172" xfId="0" applyFont="1" applyBorder="1"/>
    <xf numFmtId="0" fontId="22" fillId="0" borderId="173" xfId="0" applyFont="1" applyBorder="1"/>
    <xf numFmtId="0" fontId="56" fillId="0" borderId="169" xfId="0" applyFont="1" applyBorder="1" applyAlignment="1">
      <alignment vertical="top"/>
    </xf>
    <xf numFmtId="0" fontId="56" fillId="0" borderId="0" xfId="0" applyFont="1" applyAlignment="1">
      <alignment vertical="top"/>
    </xf>
    <xf numFmtId="0" fontId="10" fillId="7" borderId="179" xfId="12" applyFill="1" applyBorder="1"/>
    <xf numFmtId="0" fontId="42" fillId="0" borderId="0" xfId="0" applyFont="1"/>
    <xf numFmtId="0" fontId="42" fillId="7" borderId="0" xfId="0" applyFont="1" applyFill="1"/>
    <xf numFmtId="0" fontId="42" fillId="7" borderId="0" xfId="0" applyFont="1" applyFill="1" applyAlignment="1">
      <alignment vertical="center" wrapText="1"/>
    </xf>
    <xf numFmtId="0" fontId="18" fillId="7" borderId="56" xfId="0" applyFont="1" applyFill="1" applyBorder="1" applyAlignment="1">
      <alignment horizontal="right" vertical="center"/>
    </xf>
    <xf numFmtId="166" fontId="18" fillId="5" borderId="4" xfId="0" quotePrefix="1" applyNumberFormat="1" applyFont="1" applyFill="1" applyBorder="1" applyAlignment="1">
      <alignment horizontal="center" vertical="center" wrapText="1"/>
    </xf>
    <xf numFmtId="0" fontId="15" fillId="20" borderId="1" xfId="0" applyFont="1" applyFill="1" applyBorder="1" applyAlignment="1">
      <alignment vertical="center" wrapText="1"/>
    </xf>
    <xf numFmtId="0" fontId="105" fillId="13" borderId="0" xfId="0" applyFont="1" applyFill="1"/>
    <xf numFmtId="0" fontId="12" fillId="13" borderId="0" xfId="0" applyFont="1" applyFill="1"/>
    <xf numFmtId="10" fontId="90" fillId="0" borderId="0" xfId="0" applyNumberFormat="1" applyFont="1"/>
    <xf numFmtId="0" fontId="90" fillId="0" borderId="0" xfId="0" applyFont="1"/>
    <xf numFmtId="0" fontId="104" fillId="0" borderId="0" xfId="0" applyFont="1"/>
    <xf numFmtId="0" fontId="80" fillId="7" borderId="180" xfId="0" applyFont="1" applyFill="1" applyBorder="1" applyAlignment="1">
      <alignment vertical="center"/>
    </xf>
    <xf numFmtId="0" fontId="87" fillId="7" borderId="180" xfId="0" applyFont="1" applyFill="1" applyBorder="1" applyAlignment="1">
      <alignment vertical="center"/>
    </xf>
    <xf numFmtId="0" fontId="0" fillId="0" borderId="180" xfId="0" applyBorder="1" applyAlignment="1">
      <alignment vertical="center"/>
    </xf>
    <xf numFmtId="0" fontId="0" fillId="0" borderId="181" xfId="0" applyBorder="1" applyAlignment="1">
      <alignment vertical="center"/>
    </xf>
    <xf numFmtId="0" fontId="80" fillId="7" borderId="182" xfId="0" applyFont="1" applyFill="1" applyBorder="1" applyAlignment="1">
      <alignment vertical="center"/>
    </xf>
    <xf numFmtId="0" fontId="87" fillId="7" borderId="182" xfId="0" applyFont="1" applyFill="1" applyBorder="1" applyAlignment="1">
      <alignment vertical="center"/>
    </xf>
    <xf numFmtId="0" fontId="0" fillId="0" borderId="182" xfId="0" applyBorder="1" applyAlignment="1">
      <alignment vertical="center"/>
    </xf>
    <xf numFmtId="0" fontId="0" fillId="0" borderId="183" xfId="0" applyBorder="1" applyAlignment="1">
      <alignment vertical="center"/>
    </xf>
    <xf numFmtId="0" fontId="22" fillId="0" borderId="0" xfId="0" applyFont="1" applyAlignment="1">
      <alignment horizontal="left"/>
    </xf>
    <xf numFmtId="0" fontId="22" fillId="3" borderId="0" xfId="0" applyFont="1" applyFill="1" applyAlignment="1">
      <alignment horizontal="left"/>
    </xf>
    <xf numFmtId="0" fontId="20" fillId="9" borderId="18" xfId="0" applyFont="1" applyFill="1" applyBorder="1" applyAlignment="1">
      <alignment horizontal="left" vertical="center"/>
    </xf>
    <xf numFmtId="166" fontId="15" fillId="5" borderId="2" xfId="0" quotePrefix="1" applyNumberFormat="1" applyFont="1" applyFill="1" applyBorder="1" applyAlignment="1">
      <alignment horizontal="left" vertical="center" wrapText="1"/>
    </xf>
    <xf numFmtId="168" fontId="15" fillId="5" borderId="2" xfId="0" quotePrefix="1" applyNumberFormat="1" applyFont="1" applyFill="1" applyBorder="1" applyAlignment="1">
      <alignment horizontal="left" vertical="center" wrapText="1"/>
    </xf>
    <xf numFmtId="0" fontId="14" fillId="13" borderId="0" xfId="0" applyFont="1" applyFill="1" applyAlignment="1">
      <alignment horizontal="left"/>
    </xf>
    <xf numFmtId="0" fontId="90" fillId="0" borderId="0" xfId="0" applyFont="1" applyAlignment="1">
      <alignment horizontal="left"/>
    </xf>
    <xf numFmtId="164" fontId="90" fillId="0" borderId="0" xfId="0" applyNumberFormat="1" applyFont="1" applyAlignment="1">
      <alignment horizontal="left" vertical="center"/>
    </xf>
    <xf numFmtId="0" fontId="90" fillId="0" borderId="0" xfId="0" applyFont="1" applyAlignment="1">
      <alignment horizontal="left" vertical="center"/>
    </xf>
    <xf numFmtId="0" fontId="20" fillId="5" borderId="3" xfId="13" applyFont="1" applyFill="1" applyBorder="1" applyAlignment="1">
      <alignment horizontal="center" vertical="center" wrapText="1"/>
    </xf>
    <xf numFmtId="0" fontId="106" fillId="7" borderId="102" xfId="6" applyFont="1" applyFill="1" applyBorder="1" applyAlignment="1">
      <alignment horizontal="left" vertical="center" wrapText="1"/>
    </xf>
    <xf numFmtId="0" fontId="107" fillId="7" borderId="102" xfId="6" applyFont="1" applyFill="1" applyBorder="1" applyAlignment="1">
      <alignment horizontal="center" vertical="center" wrapText="1"/>
    </xf>
    <xf numFmtId="0" fontId="106" fillId="7" borderId="102" xfId="8" applyFont="1" applyFill="1" applyBorder="1" applyAlignment="1">
      <alignment vertical="center" wrapText="1"/>
    </xf>
    <xf numFmtId="0" fontId="19" fillId="8" borderId="2" xfId="0" applyFont="1" applyFill="1" applyBorder="1" applyAlignment="1">
      <alignment horizontal="left" vertical="center" wrapText="1"/>
    </xf>
    <xf numFmtId="0" fontId="30" fillId="8" borderId="2" xfId="0" applyFont="1" applyFill="1" applyBorder="1" applyAlignment="1">
      <alignment vertical="center" wrapText="1"/>
    </xf>
    <xf numFmtId="166" fontId="12" fillId="0" borderId="187" xfId="0" quotePrefix="1" applyNumberFormat="1" applyFont="1" applyBorder="1" applyAlignment="1" applyProtection="1">
      <alignment horizontal="center" vertical="center" wrapText="1"/>
      <protection locked="0"/>
    </xf>
    <xf numFmtId="166" fontId="97" fillId="0" borderId="87" xfId="10" quotePrefix="1" applyNumberFormat="1" applyFont="1" applyFill="1" applyBorder="1" applyAlignment="1" applyProtection="1">
      <alignment horizontal="left" vertical="center" wrapText="1"/>
      <protection locked="0"/>
    </xf>
    <xf numFmtId="0" fontId="97" fillId="0" borderId="161" xfId="0" quotePrefix="1" applyFont="1" applyBorder="1" applyAlignment="1">
      <alignment horizontal="left" vertical="center" wrapText="1"/>
    </xf>
    <xf numFmtId="0" fontId="75" fillId="0" borderId="7" xfId="0" applyFont="1" applyBorder="1" applyAlignment="1" applyProtection="1">
      <alignment horizontal="left" vertical="center" wrapText="1"/>
      <protection locked="0"/>
    </xf>
    <xf numFmtId="0" fontId="15" fillId="10" borderId="2" xfId="0" applyFont="1" applyFill="1" applyBorder="1" applyAlignment="1">
      <alignment horizontal="right" vertical="center" wrapText="1"/>
    </xf>
    <xf numFmtId="0" fontId="49" fillId="0" borderId="0" xfId="0" applyFont="1" applyAlignment="1">
      <alignment vertical="center"/>
    </xf>
    <xf numFmtId="0" fontId="15" fillId="4" borderId="1" xfId="0" applyFont="1" applyFill="1" applyBorder="1" applyAlignment="1">
      <alignment horizontal="left" vertical="center" wrapText="1" indent="1"/>
    </xf>
    <xf numFmtId="175" fontId="15" fillId="5" borderId="0" xfId="0" applyNumberFormat="1" applyFont="1" applyFill="1" applyAlignment="1">
      <alignment horizontal="left" wrapText="1"/>
    </xf>
    <xf numFmtId="166" fontId="17" fillId="18" borderId="90" xfId="10" applyNumberFormat="1" applyFont="1" applyFill="1" applyBorder="1" applyAlignment="1" applyProtection="1">
      <alignment horizontal="center" vertical="center" wrapText="1"/>
      <protection locked="0"/>
    </xf>
    <xf numFmtId="166" fontId="77" fillId="0" borderId="117" xfId="0" applyNumberFormat="1" applyFont="1" applyBorder="1" applyAlignment="1" applyProtection="1">
      <alignment horizontal="center" vertical="center" wrapText="1"/>
      <protection locked="0"/>
    </xf>
    <xf numFmtId="0" fontId="77" fillId="7" borderId="7" xfId="0" applyFont="1" applyFill="1" applyBorder="1" applyAlignment="1" applyProtection="1">
      <alignment horizontal="left" vertical="center" wrapText="1"/>
      <protection locked="0"/>
    </xf>
    <xf numFmtId="166" fontId="18" fillId="5" borderId="91" xfId="0" quotePrefix="1" applyNumberFormat="1" applyFont="1" applyFill="1" applyBorder="1" applyAlignment="1" applyProtection="1">
      <alignment horizontal="center" vertical="center" wrapText="1"/>
      <protection hidden="1"/>
    </xf>
    <xf numFmtId="168" fontId="18" fillId="5" borderId="91" xfId="0" quotePrefix="1" applyNumberFormat="1" applyFont="1" applyFill="1" applyBorder="1" applyAlignment="1" applyProtection="1">
      <alignment horizontal="center" vertical="center" wrapText="1"/>
      <protection hidden="1"/>
    </xf>
    <xf numFmtId="0" fontId="90" fillId="7" borderId="0" xfId="12" applyFont="1" applyFill="1"/>
    <xf numFmtId="0" fontId="9" fillId="7" borderId="0" xfId="12" applyFont="1" applyFill="1"/>
    <xf numFmtId="0" fontId="45" fillId="3" borderId="0" xfId="12" applyFont="1" applyFill="1" applyAlignment="1">
      <alignment vertical="top"/>
    </xf>
    <xf numFmtId="166" fontId="111" fillId="0" borderId="115" xfId="0" applyNumberFormat="1" applyFont="1" applyBorder="1" applyAlignment="1" applyProtection="1">
      <alignment horizontal="center" vertical="center" wrapText="1"/>
      <protection locked="0"/>
    </xf>
    <xf numFmtId="166" fontId="111" fillId="0" borderId="116" xfId="0" applyNumberFormat="1" applyFont="1" applyBorder="1" applyAlignment="1" applyProtection="1">
      <alignment horizontal="center" vertical="center" wrapText="1"/>
      <protection locked="0"/>
    </xf>
    <xf numFmtId="166" fontId="111" fillId="0" borderId="117" xfId="0" applyNumberFormat="1" applyFont="1" applyBorder="1" applyAlignment="1" applyProtection="1">
      <alignment horizontal="center" vertical="center" wrapText="1"/>
      <protection locked="0"/>
    </xf>
    <xf numFmtId="166" fontId="111" fillId="0" borderId="102" xfId="0" applyNumberFormat="1" applyFont="1" applyBorder="1" applyAlignment="1" applyProtection="1">
      <alignment horizontal="center" vertical="center" wrapText="1"/>
      <protection locked="0"/>
    </xf>
    <xf numFmtId="49" fontId="19" fillId="7" borderId="98" xfId="10" applyNumberFormat="1" applyFont="1" applyFill="1" applyBorder="1" applyAlignment="1" applyProtection="1">
      <alignment horizontal="left" vertical="center" wrapText="1"/>
      <protection locked="0"/>
    </xf>
    <xf numFmtId="49" fontId="19" fillId="7" borderId="87" xfId="10" applyNumberFormat="1" applyFont="1" applyFill="1" applyBorder="1" applyAlignment="1" applyProtection="1">
      <alignment horizontal="left" vertical="center"/>
      <protection locked="0"/>
    </xf>
    <xf numFmtId="166" fontId="97" fillId="0" borderId="87" xfId="10" quotePrefix="1" applyNumberFormat="1" applyFont="1" applyFill="1" applyBorder="1" applyAlignment="1" applyProtection="1">
      <alignment horizontal="center" vertical="center" wrapText="1"/>
      <protection locked="0"/>
    </xf>
    <xf numFmtId="0" fontId="75" fillId="0" borderId="0" xfId="0" applyFont="1" applyAlignment="1">
      <alignment horizontal="left" vertical="top"/>
    </xf>
    <xf numFmtId="0" fontId="107" fillId="7" borderId="102" xfId="6" quotePrefix="1" applyFont="1" applyFill="1" applyBorder="1" applyAlignment="1">
      <alignment horizontal="center" vertical="center" wrapText="1"/>
    </xf>
    <xf numFmtId="0" fontId="7" fillId="7" borderId="0" xfId="12" applyFont="1" applyFill="1"/>
    <xf numFmtId="0" fontId="96" fillId="0" borderId="102" xfId="13" applyFont="1" applyBorder="1" applyAlignment="1">
      <alignment vertical="center" wrapText="1"/>
    </xf>
    <xf numFmtId="0" fontId="115" fillId="7" borderId="102" xfId="7" applyFont="1" applyFill="1" applyBorder="1" applyAlignment="1">
      <alignment horizontal="left" vertical="center" wrapText="1"/>
    </xf>
    <xf numFmtId="0" fontId="101" fillId="0" borderId="102" xfId="13" applyFont="1" applyBorder="1" applyAlignment="1">
      <alignment vertical="center" wrapText="1"/>
    </xf>
    <xf numFmtId="0" fontId="74" fillId="0" borderId="0" xfId="0" applyFont="1" applyAlignment="1">
      <alignment horizontal="right"/>
    </xf>
    <xf numFmtId="0" fontId="23" fillId="8" borderId="54" xfId="0" applyFont="1" applyFill="1" applyBorder="1" applyAlignment="1">
      <alignment horizontal="center" vertical="center" wrapText="1"/>
    </xf>
    <xf numFmtId="0" fontId="23" fillId="8" borderId="54" xfId="0" applyFont="1" applyFill="1" applyBorder="1" applyAlignment="1">
      <alignment vertical="center" wrapText="1"/>
    </xf>
    <xf numFmtId="166" fontId="15" fillId="5" borderId="199" xfId="0" quotePrefix="1" applyNumberFormat="1" applyFont="1" applyFill="1" applyBorder="1" applyAlignment="1">
      <alignment horizontal="center" vertical="center" wrapText="1"/>
    </xf>
    <xf numFmtId="166" fontId="71" fillId="0" borderId="198" xfId="0" applyNumberFormat="1" applyFont="1" applyBorder="1" applyAlignment="1" applyProtection="1">
      <alignment horizontal="center" vertical="center" wrapText="1"/>
      <protection locked="0"/>
    </xf>
    <xf numFmtId="0" fontId="96" fillId="0" borderId="102" xfId="13" applyFont="1" applyBorder="1" applyAlignment="1">
      <alignment vertical="top" wrapText="1"/>
    </xf>
    <xf numFmtId="0" fontId="96" fillId="0" borderId="102" xfId="12" applyFont="1" applyBorder="1" applyAlignment="1">
      <alignment vertical="center" wrapText="1"/>
    </xf>
    <xf numFmtId="0" fontId="106" fillId="0" borderId="102" xfId="6" applyFont="1" applyBorder="1" applyAlignment="1">
      <alignment horizontal="left" vertical="center" wrapText="1"/>
    </xf>
    <xf numFmtId="0" fontId="30" fillId="8" borderId="4" xfId="0" applyFont="1" applyFill="1" applyBorder="1" applyAlignment="1">
      <alignment horizontal="center" vertical="center"/>
    </xf>
    <xf numFmtId="0" fontId="30" fillId="8" borderId="3" xfId="0" applyFont="1" applyFill="1" applyBorder="1" applyAlignment="1">
      <alignment horizontal="left" vertical="center" wrapText="1"/>
    </xf>
    <xf numFmtId="0" fontId="30" fillId="8" borderId="3" xfId="0" applyFont="1" applyFill="1" applyBorder="1" applyAlignment="1">
      <alignment horizontal="left" vertical="center"/>
    </xf>
    <xf numFmtId="0" fontId="19" fillId="8" borderId="3" xfId="0" applyFont="1" applyFill="1" applyBorder="1" applyAlignment="1">
      <alignment horizontal="left" vertical="center" wrapText="1"/>
    </xf>
    <xf numFmtId="166" fontId="18" fillId="5" borderId="31" xfId="0" quotePrefix="1" applyNumberFormat="1" applyFont="1" applyFill="1" applyBorder="1" applyAlignment="1">
      <alignment horizontal="center" vertical="center" wrapText="1"/>
    </xf>
    <xf numFmtId="0" fontId="56" fillId="0" borderId="57" xfId="0" applyFont="1" applyBorder="1" applyAlignment="1">
      <alignment horizontal="left" vertical="center" wrapText="1"/>
    </xf>
    <xf numFmtId="0" fontId="57" fillId="7" borderId="102" xfId="6" quotePrefix="1" applyFont="1" applyFill="1" applyBorder="1" applyAlignment="1">
      <alignment horizontal="center" vertical="center" wrapText="1"/>
    </xf>
    <xf numFmtId="0" fontId="67" fillId="7" borderId="102" xfId="8" applyFont="1" applyFill="1" applyBorder="1" applyAlignment="1">
      <alignment vertical="center" wrapText="1"/>
    </xf>
    <xf numFmtId="0" fontId="67" fillId="7" borderId="102" xfId="6" applyFont="1" applyFill="1" applyBorder="1" applyAlignment="1">
      <alignment horizontal="left" vertical="center" wrapText="1"/>
    </xf>
    <xf numFmtId="0" fontId="67" fillId="0" borderId="102" xfId="6" applyFont="1" applyBorder="1" applyAlignment="1">
      <alignment horizontal="left" vertical="center" wrapText="1"/>
    </xf>
    <xf numFmtId="0" fontId="57" fillId="7" borderId="102" xfId="6" applyFont="1" applyFill="1" applyBorder="1" applyAlignment="1">
      <alignment horizontal="center" vertical="center" wrapText="1"/>
    </xf>
    <xf numFmtId="0" fontId="91" fillId="0" borderId="7" xfId="0" applyFont="1" applyBorder="1" applyAlignment="1" applyProtection="1">
      <alignment horizontal="left" vertical="top" wrapText="1"/>
      <protection locked="0"/>
    </xf>
    <xf numFmtId="0" fontId="121" fillId="0" borderId="102" xfId="12" applyFont="1" applyBorder="1" applyAlignment="1">
      <alignment horizontal="center" vertical="center"/>
    </xf>
    <xf numFmtId="172" fontId="19" fillId="7" borderId="91" xfId="10" applyNumberFormat="1" applyFont="1" applyFill="1" applyBorder="1" applyAlignment="1" applyProtection="1">
      <alignment horizontal="center" vertical="center" wrapText="1"/>
      <protection locked="0"/>
    </xf>
    <xf numFmtId="174" fontId="20" fillId="18" borderId="91" xfId="0" quotePrefix="1" applyNumberFormat="1" applyFont="1" applyFill="1" applyBorder="1" applyAlignment="1">
      <alignment horizontal="center" vertical="center" wrapText="1"/>
    </xf>
    <xf numFmtId="0" fontId="34" fillId="15" borderId="101" xfId="0" applyFont="1" applyFill="1" applyBorder="1"/>
    <xf numFmtId="0" fontId="30" fillId="15" borderId="92" xfId="0" applyFont="1" applyFill="1" applyBorder="1" applyAlignment="1">
      <alignment horizontal="center" vertical="center"/>
    </xf>
    <xf numFmtId="0" fontId="30" fillId="15" borderId="96" xfId="0" applyFont="1" applyFill="1" applyBorder="1" applyAlignment="1">
      <alignment horizontal="center" vertical="center"/>
    </xf>
    <xf numFmtId="0" fontId="20" fillId="9" borderId="91" xfId="0" applyFont="1" applyFill="1" applyBorder="1" applyAlignment="1">
      <alignment horizontal="center" vertical="center"/>
    </xf>
    <xf numFmtId="0" fontId="20" fillId="9" borderId="98" xfId="0" applyFont="1" applyFill="1" applyBorder="1" applyAlignment="1">
      <alignment horizontal="center" vertical="center"/>
    </xf>
    <xf numFmtId="0" fontId="12" fillId="0" borderId="101" xfId="0" applyFont="1" applyBorder="1" applyAlignment="1">
      <alignment horizontal="left" wrapText="1"/>
    </xf>
    <xf numFmtId="0" fontId="22" fillId="0" borderId="101" xfId="0" applyFont="1" applyBorder="1"/>
    <xf numFmtId="0" fontId="20" fillId="9" borderId="92" xfId="0" applyFont="1" applyFill="1" applyBorder="1" applyAlignment="1">
      <alignment horizontal="center" vertical="center"/>
    </xf>
    <xf numFmtId="0" fontId="20" fillId="9" borderId="96" xfId="0" applyFont="1" applyFill="1" applyBorder="1" applyAlignment="1">
      <alignment horizontal="center" vertical="center"/>
    </xf>
    <xf numFmtId="0" fontId="12" fillId="0" borderId="101" xfId="0" applyFont="1" applyBorder="1" applyAlignment="1">
      <alignment horizontal="left"/>
    </xf>
    <xf numFmtId="0" fontId="20" fillId="4" borderId="91" xfId="0" applyFont="1" applyFill="1" applyBorder="1" applyAlignment="1">
      <alignment vertical="center"/>
    </xf>
    <xf numFmtId="165" fontId="43" fillId="11" borderId="91" xfId="0" applyNumberFormat="1" applyFont="1" applyFill="1" applyBorder="1" applyAlignment="1">
      <alignment horizontal="center" vertical="center" wrapText="1"/>
    </xf>
    <xf numFmtId="166" fontId="15" fillId="5" borderId="91" xfId="0" quotePrefix="1" applyNumberFormat="1" applyFont="1" applyFill="1" applyBorder="1" applyAlignment="1">
      <alignment horizontal="center" vertical="center" wrapText="1"/>
    </xf>
    <xf numFmtId="166" fontId="18" fillId="5" borderId="91" xfId="0" quotePrefix="1" applyNumberFormat="1" applyFont="1" applyFill="1" applyBorder="1" applyAlignment="1">
      <alignment horizontal="center" vertical="center" wrapText="1"/>
    </xf>
    <xf numFmtId="166" fontId="15" fillId="5" borderId="87" xfId="0" quotePrefix="1" applyNumberFormat="1" applyFont="1" applyFill="1" applyBorder="1" applyAlignment="1">
      <alignment horizontal="center" vertical="center" wrapText="1"/>
    </xf>
    <xf numFmtId="9" fontId="18" fillId="5" borderId="87" xfId="1" quotePrefix="1" applyFont="1" applyFill="1" applyBorder="1" applyAlignment="1">
      <alignment horizontal="center" vertical="center" wrapText="1"/>
    </xf>
    <xf numFmtId="166" fontId="92" fillId="5" borderId="91" xfId="0" quotePrefix="1" applyNumberFormat="1" applyFont="1" applyFill="1" applyBorder="1" applyAlignment="1">
      <alignment horizontal="center" vertical="center" wrapText="1"/>
    </xf>
    <xf numFmtId="9" fontId="15" fillId="5" borderId="87" xfId="1" quotePrefix="1" applyFont="1" applyFill="1" applyBorder="1" applyAlignment="1">
      <alignment horizontal="center" vertical="center" wrapText="1"/>
    </xf>
    <xf numFmtId="0" fontId="20" fillId="9" borderId="87" xfId="0" applyFont="1" applyFill="1" applyBorder="1" applyAlignment="1">
      <alignment horizontal="center" vertical="center"/>
    </xf>
    <xf numFmtId="166" fontId="15" fillId="5" borderId="91" xfId="0" quotePrefix="1" applyNumberFormat="1" applyFont="1" applyFill="1" applyBorder="1" applyAlignment="1" applyProtection="1">
      <alignment horizontal="center" vertical="center" wrapText="1"/>
      <protection hidden="1"/>
    </xf>
    <xf numFmtId="168" fontId="92" fillId="5" borderId="91" xfId="0" quotePrefix="1" applyNumberFormat="1" applyFont="1" applyFill="1" applyBorder="1" applyAlignment="1">
      <alignment horizontal="center" vertical="center" wrapText="1"/>
    </xf>
    <xf numFmtId="0" fontId="20" fillId="4" borderId="87" xfId="0" applyFont="1" applyFill="1" applyBorder="1" applyAlignment="1">
      <alignment vertical="center"/>
    </xf>
    <xf numFmtId="173" fontId="19" fillId="7" borderId="91" xfId="10" applyNumberFormat="1" applyFont="1" applyFill="1" applyBorder="1" applyAlignment="1" applyProtection="1">
      <alignment horizontal="center" vertical="center" wrapText="1"/>
      <protection locked="0"/>
    </xf>
    <xf numFmtId="9" fontId="20" fillId="18" borderId="91" xfId="1" quotePrefix="1" applyFont="1" applyFill="1" applyBorder="1" applyAlignment="1">
      <alignment horizontal="center" vertical="center" wrapText="1"/>
    </xf>
    <xf numFmtId="173" fontId="15" fillId="5" borderId="91" xfId="0" quotePrefix="1" applyNumberFormat="1" applyFont="1" applyFill="1" applyBorder="1" applyAlignment="1">
      <alignment horizontal="center" vertical="center" wrapText="1"/>
    </xf>
    <xf numFmtId="0" fontId="20" fillId="4" borderId="87" xfId="0" applyFont="1" applyFill="1" applyBorder="1" applyAlignment="1">
      <alignment horizontal="center" vertical="center"/>
    </xf>
    <xf numFmtId="0" fontId="20" fillId="4" borderId="91" xfId="0" applyFont="1" applyFill="1" applyBorder="1" applyAlignment="1">
      <alignment horizontal="center" vertical="center" wrapText="1"/>
    </xf>
    <xf numFmtId="165" fontId="15" fillId="5" borderId="91" xfId="0" quotePrefix="1" applyNumberFormat="1" applyFont="1" applyFill="1" applyBorder="1" applyAlignment="1">
      <alignment horizontal="center" vertical="center" wrapText="1"/>
    </xf>
    <xf numFmtId="168" fontId="18" fillId="5" borderId="91" xfId="1" quotePrefix="1" applyNumberFormat="1" applyFont="1" applyFill="1" applyBorder="1" applyAlignment="1">
      <alignment horizontal="center" vertical="center" wrapText="1"/>
    </xf>
    <xf numFmtId="169" fontId="27" fillId="11" borderId="91" xfId="0" applyNumberFormat="1" applyFont="1" applyFill="1" applyBorder="1" applyAlignment="1" applyProtection="1">
      <alignment horizontal="center" vertical="center" wrapText="1"/>
      <protection locked="0"/>
    </xf>
    <xf numFmtId="0" fontId="22" fillId="10" borderId="91" xfId="0" applyFont="1" applyFill="1" applyBorder="1"/>
    <xf numFmtId="0" fontId="23" fillId="0" borderId="91" xfId="0" applyFont="1" applyBorder="1" applyAlignment="1" applyProtection="1">
      <alignment horizontal="left" vertical="center"/>
      <protection hidden="1"/>
    </xf>
    <xf numFmtId="166" fontId="19" fillId="7" borderId="76" xfId="10" applyNumberFormat="1" applyFont="1" applyFill="1" applyBorder="1" applyAlignment="1" applyProtection="1">
      <alignment horizontal="center" vertical="center" wrapText="1"/>
      <protection locked="0"/>
    </xf>
    <xf numFmtId="166" fontId="19" fillId="7" borderId="87" xfId="10" applyNumberFormat="1" applyFont="1" applyFill="1" applyBorder="1" applyAlignment="1" applyProtection="1">
      <alignment horizontal="center" vertical="center" wrapText="1"/>
      <protection locked="0"/>
    </xf>
    <xf numFmtId="166" fontId="75" fillId="0" borderId="91" xfId="10" applyNumberFormat="1" applyFont="1" applyFill="1" applyBorder="1" applyAlignment="1" applyProtection="1">
      <alignment horizontal="center" vertical="center" wrapText="1"/>
      <protection locked="0"/>
    </xf>
    <xf numFmtId="166" fontId="20" fillId="5" borderId="91" xfId="0" quotePrefix="1" applyNumberFormat="1" applyFont="1" applyFill="1" applyBorder="1" applyAlignment="1">
      <alignment horizontal="center" vertical="center" wrapText="1"/>
    </xf>
    <xf numFmtId="166" fontId="43" fillId="5" borderId="91" xfId="0" quotePrefix="1" applyNumberFormat="1" applyFont="1" applyFill="1" applyBorder="1" applyAlignment="1">
      <alignment horizontal="center" vertical="center" wrapText="1"/>
    </xf>
    <xf numFmtId="0" fontId="20" fillId="4" borderId="87" xfId="0" applyFont="1" applyFill="1" applyBorder="1" applyAlignment="1">
      <alignment vertical="center" wrapText="1"/>
    </xf>
    <xf numFmtId="0" fontId="23" fillId="8" borderId="91" xfId="0" applyFont="1" applyFill="1" applyBorder="1" applyAlignment="1">
      <alignment horizontal="left" vertical="center" wrapText="1"/>
    </xf>
    <xf numFmtId="166" fontId="19" fillId="7" borderId="91" xfId="10" quotePrefix="1" applyNumberFormat="1" applyFont="1" applyFill="1" applyBorder="1" applyAlignment="1" applyProtection="1">
      <alignment horizontal="center" vertical="center" wrapText="1"/>
      <protection locked="0"/>
    </xf>
    <xf numFmtId="164" fontId="19" fillId="0" borderId="91" xfId="0" quotePrefix="1" applyNumberFormat="1" applyFont="1" applyBorder="1" applyAlignment="1" applyProtection="1">
      <alignment horizontal="left" vertical="center" wrapText="1"/>
      <protection locked="0"/>
    </xf>
    <xf numFmtId="0" fontId="54" fillId="0" borderId="102" xfId="13" quotePrefix="1" applyBorder="1" applyAlignment="1">
      <alignment vertical="center" wrapText="1"/>
    </xf>
    <xf numFmtId="0" fontId="22" fillId="0" borderId="0" xfId="0" quotePrefix="1" applyFont="1" applyAlignment="1">
      <alignment wrapText="1"/>
    </xf>
    <xf numFmtId="0" fontId="19" fillId="0" borderId="0" xfId="0" applyFont="1" applyAlignment="1">
      <alignment horizontal="left" vertical="top" wrapText="1"/>
    </xf>
    <xf numFmtId="0" fontId="12" fillId="0" borderId="0" xfId="0" applyFont="1" applyAlignment="1" applyProtection="1">
      <alignment horizontal="left" vertical="top" wrapText="1"/>
      <protection locked="0"/>
    </xf>
    <xf numFmtId="0" fontId="106" fillId="0" borderId="102" xfId="8" applyFont="1" applyBorder="1" applyAlignment="1">
      <alignment vertical="center" wrapText="1"/>
    </xf>
    <xf numFmtId="0" fontId="37" fillId="0" borderId="161" xfId="0" quotePrefix="1" applyFont="1" applyBorder="1" applyAlignment="1">
      <alignment horizontal="right" vertical="center" wrapText="1"/>
    </xf>
    <xf numFmtId="0" fontId="23" fillId="7" borderId="5" xfId="0" applyFont="1" applyFill="1" applyBorder="1" applyAlignment="1">
      <alignment horizontal="center" vertical="center" wrapText="1"/>
    </xf>
    <xf numFmtId="166" fontId="93" fillId="0" borderId="117" xfId="0" applyNumberFormat="1" applyFont="1" applyBorder="1" applyAlignment="1" applyProtection="1">
      <alignment horizontal="left" vertical="top" wrapText="1"/>
      <protection locked="0"/>
    </xf>
    <xf numFmtId="0" fontId="20" fillId="9" borderId="19" xfId="0" applyFont="1" applyFill="1" applyBorder="1" applyAlignment="1">
      <alignment vertical="center" wrapText="1"/>
    </xf>
    <xf numFmtId="166" fontId="15" fillId="5" borderId="16" xfId="0" quotePrefix="1" applyNumberFormat="1" applyFont="1" applyFill="1" applyBorder="1" applyAlignment="1">
      <alignment horizontal="center" vertical="center" wrapText="1"/>
    </xf>
    <xf numFmtId="0" fontId="3" fillId="7" borderId="0" xfId="44" applyFill="1"/>
    <xf numFmtId="0" fontId="62" fillId="7" borderId="0" xfId="44" applyFont="1" applyFill="1" applyAlignment="1">
      <alignment horizontal="center" vertical="center" wrapText="1"/>
    </xf>
    <xf numFmtId="0" fontId="3" fillId="7" borderId="0" xfId="44" applyFill="1" applyAlignment="1">
      <alignment wrapText="1"/>
    </xf>
    <xf numFmtId="166" fontId="122" fillId="0" borderId="117" xfId="0" applyNumberFormat="1" applyFont="1" applyBorder="1" applyAlignment="1" applyProtection="1">
      <alignment horizontal="left" vertical="top" wrapText="1"/>
      <protection locked="0"/>
    </xf>
    <xf numFmtId="168" fontId="31" fillId="5" borderId="91" xfId="1" quotePrefix="1" applyNumberFormat="1" applyFont="1" applyFill="1" applyBorder="1" applyAlignment="1">
      <alignment horizontal="right" vertical="center" wrapText="1"/>
    </xf>
    <xf numFmtId="0" fontId="65" fillId="0" borderId="102" xfId="44" applyFont="1" applyBorder="1" applyAlignment="1">
      <alignment horizontal="center" vertical="center"/>
    </xf>
    <xf numFmtId="166" fontId="30" fillId="0" borderId="115" xfId="0" applyNumberFormat="1" applyFont="1" applyBorder="1" applyAlignment="1" applyProtection="1">
      <alignment horizontal="center" vertical="center" wrapText="1"/>
      <protection locked="0"/>
    </xf>
    <xf numFmtId="0" fontId="30" fillId="0" borderId="0" xfId="0" applyFont="1" applyAlignment="1">
      <alignment horizontal="center" vertical="center" wrapText="1"/>
    </xf>
    <xf numFmtId="166" fontId="30" fillId="0" borderId="102" xfId="0" applyNumberFormat="1" applyFont="1" applyBorder="1" applyAlignment="1" applyProtection="1">
      <alignment horizontal="center" vertical="center" wrapText="1"/>
      <protection locked="0"/>
    </xf>
    <xf numFmtId="166" fontId="19" fillId="16" borderId="46" xfId="0" applyNumberFormat="1" applyFont="1" applyFill="1" applyBorder="1" applyAlignment="1">
      <alignment horizontal="center"/>
    </xf>
    <xf numFmtId="0" fontId="54" fillId="15" borderId="75" xfId="8" quotePrefix="1" applyFill="1" applyBorder="1" applyAlignment="1">
      <alignment horizontal="center" vertical="center"/>
    </xf>
    <xf numFmtId="0" fontId="54" fillId="21" borderId="75" xfId="8" quotePrefix="1" applyFill="1" applyBorder="1" applyAlignment="1">
      <alignment horizontal="center" vertical="center"/>
    </xf>
    <xf numFmtId="0" fontId="19" fillId="8" borderId="200" xfId="0" applyFont="1" applyFill="1" applyBorder="1" applyAlignment="1">
      <alignment vertical="center" wrapText="1"/>
    </xf>
    <xf numFmtId="0" fontId="123" fillId="8" borderId="200" xfId="0" applyFont="1" applyFill="1" applyBorder="1" applyAlignment="1">
      <alignment vertical="center" wrapText="1"/>
    </xf>
    <xf numFmtId="0" fontId="19" fillId="8" borderId="200" xfId="0" quotePrefix="1" applyFont="1" applyFill="1" applyBorder="1" applyAlignment="1">
      <alignment vertical="center" wrapText="1"/>
    </xf>
    <xf numFmtId="164" fontId="75" fillId="0" borderId="91" xfId="0" quotePrefix="1" applyNumberFormat="1" applyFont="1" applyBorder="1" applyAlignment="1" applyProtection="1">
      <alignment horizontal="left" vertical="center" wrapText="1"/>
      <protection locked="0"/>
    </xf>
    <xf numFmtId="0" fontId="17" fillId="8" borderId="200" xfId="0" applyFont="1" applyFill="1" applyBorder="1" applyAlignment="1">
      <alignment vertical="center" wrapText="1"/>
    </xf>
    <xf numFmtId="0" fontId="16" fillId="3" borderId="0" xfId="0" quotePrefix="1" applyFont="1" applyFill="1" applyAlignment="1">
      <alignment vertical="center"/>
    </xf>
    <xf numFmtId="0" fontId="16" fillId="0" borderId="0" xfId="0" applyFont="1" applyAlignment="1">
      <alignment vertical="center"/>
    </xf>
    <xf numFmtId="0" fontId="26" fillId="0" borderId="0" xfId="0" applyFont="1"/>
    <xf numFmtId="0" fontId="19" fillId="8" borderId="2" xfId="0" applyFont="1" applyFill="1" applyBorder="1" applyAlignment="1">
      <alignment vertical="center" wrapText="1"/>
    </xf>
    <xf numFmtId="0" fontId="16" fillId="4" borderId="1"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9" borderId="18" xfId="0" applyFont="1" applyFill="1" applyBorder="1" applyAlignment="1">
      <alignment horizontal="center" vertical="center"/>
    </xf>
    <xf numFmtId="0" fontId="2" fillId="0" borderId="0" xfId="0" applyFont="1" applyAlignment="1">
      <alignment wrapText="1"/>
    </xf>
    <xf numFmtId="0" fontId="67" fillId="0" borderId="0" xfId="0" applyFont="1" applyAlignment="1">
      <alignment wrapText="1"/>
    </xf>
    <xf numFmtId="0" fontId="31" fillId="0" borderId="0" xfId="0" applyFont="1" applyAlignment="1">
      <alignment wrapText="1"/>
    </xf>
    <xf numFmtId="0" fontId="21" fillId="20" borderId="25" xfId="0" applyFont="1" applyFill="1" applyBorder="1" applyAlignment="1">
      <alignment horizontal="center" vertical="center" wrapText="1"/>
    </xf>
    <xf numFmtId="0" fontId="74" fillId="0" borderId="0" xfId="0" applyFont="1" applyAlignment="1">
      <alignment horizontal="right" vertical="center"/>
    </xf>
    <xf numFmtId="0" fontId="103" fillId="13" borderId="0" xfId="0" applyFont="1" applyFill="1" applyAlignment="1">
      <alignment horizontal="left" vertical="center"/>
    </xf>
    <xf numFmtId="0" fontId="124" fillId="0" borderId="0" xfId="0" applyFont="1" applyAlignment="1">
      <alignment vertical="center"/>
    </xf>
    <xf numFmtId="168" fontId="15" fillId="5" borderId="31" xfId="1" quotePrefix="1" applyNumberFormat="1" applyFont="1" applyFill="1" applyBorder="1" applyAlignment="1">
      <alignment horizontal="center" vertical="center" wrapText="1"/>
    </xf>
    <xf numFmtId="168" fontId="15" fillId="5" borderId="33" xfId="1" quotePrefix="1" applyNumberFormat="1" applyFont="1" applyFill="1" applyBorder="1" applyAlignment="1">
      <alignment horizontal="center" vertical="center" wrapText="1"/>
    </xf>
    <xf numFmtId="166" fontId="15" fillId="5" borderId="31" xfId="1" quotePrefix="1" applyNumberFormat="1" applyFont="1" applyFill="1" applyBorder="1" applyAlignment="1">
      <alignment horizontal="center" vertical="center" wrapText="1"/>
    </xf>
    <xf numFmtId="166" fontId="15" fillId="5" borderId="35" xfId="1" quotePrefix="1" applyNumberFormat="1" applyFont="1" applyFill="1" applyBorder="1" applyAlignment="1">
      <alignment horizontal="center" vertical="center" wrapText="1"/>
    </xf>
    <xf numFmtId="0" fontId="54" fillId="15" borderId="102" xfId="13" applyFill="1" applyBorder="1" applyAlignment="1">
      <alignment vertical="center" wrapText="1"/>
    </xf>
    <xf numFmtId="0" fontId="1" fillId="0" borderId="0" xfId="0" applyFont="1"/>
    <xf numFmtId="0" fontId="1" fillId="0" borderId="6" xfId="0" applyFont="1" applyBorder="1"/>
    <xf numFmtId="0" fontId="1" fillId="7" borderId="0" xfId="0" applyFont="1" applyFill="1"/>
    <xf numFmtId="0" fontId="1" fillId="0" borderId="102" xfId="12" applyFont="1" applyBorder="1" applyAlignment="1">
      <alignment horizontal="center" vertical="center"/>
    </xf>
    <xf numFmtId="0" fontId="132" fillId="8" borderId="3" xfId="0" applyFont="1" applyFill="1" applyBorder="1" applyAlignment="1">
      <alignment horizontal="left" vertical="center"/>
    </xf>
    <xf numFmtId="0" fontId="1" fillId="7" borderId="0" xfId="12" applyFont="1" applyFill="1" applyAlignment="1">
      <alignment vertical="center"/>
    </xf>
    <xf numFmtId="0" fontId="1" fillId="3" borderId="0" xfId="0" applyFont="1" applyFill="1"/>
    <xf numFmtId="0" fontId="1" fillId="0" borderId="0" xfId="0" applyFont="1" applyAlignment="1">
      <alignment horizontal="left"/>
    </xf>
    <xf numFmtId="0" fontId="1" fillId="0" borderId="5" xfId="0" applyFont="1" applyBorder="1" applyAlignment="1">
      <alignment horizontal="center"/>
    </xf>
    <xf numFmtId="0" fontId="1" fillId="0" borderId="0" xfId="0" applyFont="1" applyAlignment="1">
      <alignment horizontal="center"/>
    </xf>
    <xf numFmtId="0" fontId="1" fillId="0" borderId="0" xfId="0" applyFont="1" applyAlignment="1">
      <alignment wrapText="1"/>
    </xf>
    <xf numFmtId="0" fontId="1" fillId="0" borderId="5" xfId="0" applyFont="1" applyBorder="1"/>
    <xf numFmtId="0" fontId="1" fillId="0" borderId="8" xfId="0" applyFont="1" applyBorder="1"/>
    <xf numFmtId="0" fontId="1" fillId="0" borderId="9" xfId="0" applyFont="1" applyBorder="1"/>
    <xf numFmtId="0" fontId="1" fillId="7" borderId="10" xfId="0" applyFont="1" applyFill="1" applyBorder="1"/>
    <xf numFmtId="0" fontId="1" fillId="0" borderId="166" xfId="0" applyFont="1" applyBorder="1" applyAlignment="1">
      <alignment horizontal="center"/>
    </xf>
    <xf numFmtId="0" fontId="1" fillId="0" borderId="167" xfId="0" applyFont="1" applyBorder="1" applyAlignment="1">
      <alignment horizontal="center"/>
    </xf>
    <xf numFmtId="0" fontId="1" fillId="0" borderId="168" xfId="0" applyFont="1" applyBorder="1"/>
    <xf numFmtId="0" fontId="1" fillId="0" borderId="170" xfId="0" applyFont="1" applyBorder="1"/>
    <xf numFmtId="0" fontId="1" fillId="7" borderId="0" xfId="0" applyFont="1" applyFill="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15" borderId="0" xfId="0" applyFont="1" applyFill="1"/>
    <xf numFmtId="0" fontId="1" fillId="15" borderId="5" xfId="0" applyFont="1" applyFill="1" applyBorder="1"/>
    <xf numFmtId="0" fontId="1" fillId="15" borderId="6" xfId="0" applyFont="1" applyFill="1" applyBorder="1"/>
    <xf numFmtId="0" fontId="1" fillId="15" borderId="8" xfId="0" applyFont="1" applyFill="1" applyBorder="1"/>
    <xf numFmtId="0" fontId="1" fillId="15" borderId="9" xfId="0" applyFont="1" applyFill="1" applyBorder="1"/>
    <xf numFmtId="0" fontId="1" fillId="15" borderId="10" xfId="0" applyFont="1" applyFill="1" applyBorder="1"/>
    <xf numFmtId="0" fontId="1" fillId="15" borderId="21" xfId="0" applyFont="1" applyFill="1" applyBorder="1"/>
    <xf numFmtId="0" fontId="1" fillId="15" borderId="11" xfId="0" applyFont="1" applyFill="1" applyBorder="1"/>
    <xf numFmtId="0" fontId="1" fillId="15" borderId="23" xfId="0" applyFont="1" applyFill="1" applyBorder="1"/>
    <xf numFmtId="0" fontId="1" fillId="0" borderId="0" xfId="0" quotePrefix="1" applyFont="1"/>
    <xf numFmtId="0" fontId="1" fillId="0" borderId="21" xfId="0" applyFont="1" applyBorder="1"/>
    <xf numFmtId="0" fontId="1" fillId="0" borderId="11" xfId="0" applyFont="1" applyBorder="1"/>
    <xf numFmtId="0" fontId="1" fillId="0" borderId="23" xfId="0" applyFont="1" applyBorder="1"/>
    <xf numFmtId="0" fontId="1" fillId="0" borderId="10" xfId="0" applyFont="1" applyBorder="1"/>
    <xf numFmtId="0" fontId="1" fillId="0" borderId="0" xfId="0" quotePrefix="1" applyFont="1" applyAlignment="1">
      <alignment wrapText="1"/>
    </xf>
    <xf numFmtId="0" fontId="1" fillId="7" borderId="0" xfId="12" applyFont="1" applyFill="1" applyAlignment="1">
      <alignment wrapText="1"/>
    </xf>
    <xf numFmtId="0" fontId="1" fillId="7" borderId="3" xfId="0" applyFont="1" applyFill="1" applyBorder="1"/>
    <xf numFmtId="0" fontId="1" fillId="7" borderId="34" xfId="0" applyFont="1" applyFill="1" applyBorder="1"/>
    <xf numFmtId="0" fontId="1" fillId="0" borderId="0" xfId="0" applyFont="1" applyAlignment="1">
      <alignment horizontal="left" vertical="top" wrapText="1"/>
    </xf>
    <xf numFmtId="171" fontId="1" fillId="7" borderId="0" xfId="0" applyNumberFormat="1" applyFont="1" applyFill="1"/>
    <xf numFmtId="0" fontId="1" fillId="0" borderId="0" xfId="0" applyFont="1" applyAlignment="1">
      <alignment horizontal="left" wrapText="1"/>
    </xf>
    <xf numFmtId="0" fontId="1" fillId="13" borderId="0" xfId="0" applyFont="1" applyFill="1"/>
    <xf numFmtId="0" fontId="1" fillId="13" borderId="0" xfId="0" applyFont="1" applyFill="1" applyAlignment="1">
      <alignment horizontal="left"/>
    </xf>
    <xf numFmtId="166" fontId="46" fillId="0" borderId="117" xfId="0" applyNumberFormat="1" applyFont="1" applyBorder="1" applyAlignment="1" applyProtection="1">
      <alignment horizontal="center" vertical="center" wrapText="1"/>
      <protection locked="0"/>
    </xf>
    <xf numFmtId="166" fontId="133" fillId="0" borderId="117" xfId="0" applyNumberFormat="1" applyFont="1" applyBorder="1" applyAlignment="1" applyProtection="1">
      <alignment horizontal="center" vertical="center" wrapText="1"/>
      <protection locked="0"/>
    </xf>
    <xf numFmtId="166" fontId="75" fillId="0" borderId="117" xfId="0" applyNumberFormat="1" applyFont="1" applyBorder="1" applyAlignment="1" applyProtection="1">
      <alignment horizontal="center" vertical="center" wrapText="1"/>
      <protection locked="0"/>
    </xf>
    <xf numFmtId="0" fontId="85" fillId="7" borderId="0" xfId="0" applyFont="1" applyFill="1" applyAlignment="1">
      <alignment vertical="center"/>
    </xf>
    <xf numFmtId="0" fontId="1" fillId="7" borderId="133" xfId="12" applyFont="1" applyFill="1" applyBorder="1" applyAlignment="1">
      <alignment horizontal="left" vertical="center" wrapText="1"/>
    </xf>
    <xf numFmtId="0" fontId="10" fillId="7" borderId="0" xfId="12" applyFill="1" applyAlignment="1">
      <alignment horizontal="left" vertical="center" wrapText="1"/>
    </xf>
    <xf numFmtId="0" fontId="31" fillId="4" borderId="108" xfId="0" applyFont="1" applyFill="1" applyBorder="1" applyAlignment="1">
      <alignment horizontal="left" vertical="center" wrapText="1" indent="1"/>
    </xf>
    <xf numFmtId="0" fontId="31" fillId="4" borderId="109" xfId="0" applyFont="1" applyFill="1" applyBorder="1" applyAlignment="1">
      <alignment horizontal="left" vertical="center" wrapText="1" indent="1"/>
    </xf>
    <xf numFmtId="0" fontId="31" fillId="4" borderId="110" xfId="0" applyFont="1" applyFill="1" applyBorder="1" applyAlignment="1">
      <alignment horizontal="left" vertical="center" wrapText="1" indent="1"/>
    </xf>
    <xf numFmtId="0" fontId="128" fillId="4" borderId="1" xfId="0" applyFont="1" applyFill="1" applyBorder="1" applyAlignment="1">
      <alignment horizontal="left" vertical="center" wrapText="1" indent="1"/>
    </xf>
    <xf numFmtId="0" fontId="31" fillId="4" borderId="18" xfId="0" applyFont="1" applyFill="1" applyBorder="1" applyAlignment="1">
      <alignment horizontal="left" vertical="center" wrapText="1" indent="1"/>
    </xf>
    <xf numFmtId="0" fontId="31" fillId="4" borderId="19" xfId="0" applyFont="1" applyFill="1" applyBorder="1" applyAlignment="1">
      <alignment horizontal="left" vertical="center" wrapText="1" indent="1"/>
    </xf>
    <xf numFmtId="0" fontId="15" fillId="5" borderId="105" xfId="0" applyFont="1" applyFill="1" applyBorder="1" applyAlignment="1">
      <alignment horizontal="center" wrapText="1"/>
    </xf>
    <xf numFmtId="0" fontId="15" fillId="5" borderId="106" xfId="0" applyFont="1" applyFill="1" applyBorder="1" applyAlignment="1">
      <alignment horizontal="center" wrapText="1"/>
    </xf>
    <xf numFmtId="0" fontId="57" fillId="7" borderId="102" xfId="6" applyFont="1" applyFill="1" applyBorder="1" applyAlignment="1">
      <alignment horizontal="left" vertical="center" wrapText="1"/>
    </xf>
    <xf numFmtId="0" fontId="45" fillId="3" borderId="0" xfId="0" applyFont="1" applyFill="1" applyAlignment="1">
      <alignment horizontal="left" vertical="center"/>
    </xf>
    <xf numFmtId="0" fontId="31" fillId="4" borderId="1" xfId="0" applyFont="1" applyFill="1" applyBorder="1" applyAlignment="1">
      <alignment horizontal="left" vertical="center" wrapText="1" indent="1"/>
    </xf>
    <xf numFmtId="0" fontId="57" fillId="7" borderId="103" xfId="6" applyFont="1" applyFill="1" applyBorder="1" applyAlignment="1">
      <alignment horizontal="left" vertical="center" wrapText="1"/>
    </xf>
    <xf numFmtId="0" fontId="19" fillId="6" borderId="0" xfId="8" applyFont="1" applyFill="1" applyAlignment="1">
      <alignment horizontal="left" vertical="center" wrapText="1"/>
    </xf>
    <xf numFmtId="49" fontId="12" fillId="0" borderId="188" xfId="0" applyNumberFormat="1" applyFont="1" applyBorder="1" applyAlignment="1" applyProtection="1">
      <alignment horizontal="left" vertical="center" wrapText="1"/>
      <protection locked="0"/>
    </xf>
    <xf numFmtId="49" fontId="12" fillId="0" borderId="189" xfId="0" applyNumberFormat="1" applyFont="1" applyBorder="1" applyAlignment="1" applyProtection="1">
      <alignment horizontal="left" vertical="center" wrapText="1"/>
      <protection locked="0"/>
    </xf>
    <xf numFmtId="0" fontId="15" fillId="5" borderId="1" xfId="0" quotePrefix="1" applyFont="1" applyFill="1" applyBorder="1" applyAlignment="1">
      <alignment horizontal="left" wrapText="1"/>
    </xf>
    <xf numFmtId="0" fontId="15" fillId="5" borderId="19" xfId="0" quotePrefix="1" applyFont="1" applyFill="1" applyBorder="1" applyAlignment="1">
      <alignment horizontal="left" wrapText="1"/>
    </xf>
    <xf numFmtId="0" fontId="118" fillId="0" borderId="0" xfId="0" applyFont="1" applyAlignment="1">
      <alignment horizontal="left" wrapText="1"/>
    </xf>
    <xf numFmtId="0" fontId="12" fillId="8" borderId="5" xfId="0" applyFont="1" applyFill="1" applyBorder="1" applyAlignment="1">
      <alignment horizontal="left" vertical="center" wrapText="1"/>
    </xf>
    <xf numFmtId="0" fontId="12" fillId="8" borderId="0" xfId="0" applyFont="1" applyFill="1" applyAlignment="1">
      <alignment horizontal="left" vertical="center" wrapText="1"/>
    </xf>
    <xf numFmtId="0" fontId="12" fillId="8" borderId="6" xfId="0" applyFont="1" applyFill="1" applyBorder="1" applyAlignment="1">
      <alignment horizontal="left" vertical="center" wrapText="1"/>
    </xf>
    <xf numFmtId="0" fontId="19" fillId="7" borderId="102" xfId="8" applyFont="1" applyFill="1" applyBorder="1" applyAlignment="1">
      <alignment horizontal="left" vertical="center" wrapText="1"/>
    </xf>
    <xf numFmtId="0" fontId="91" fillId="0" borderId="174" xfId="0" applyFont="1" applyBorder="1" applyAlignment="1" applyProtection="1">
      <alignment horizontal="left" vertical="top" wrapText="1"/>
      <protection locked="0"/>
    </xf>
    <xf numFmtId="0" fontId="91" fillId="0" borderId="175" xfId="0" applyFont="1" applyBorder="1" applyAlignment="1" applyProtection="1">
      <alignment horizontal="left" vertical="top" wrapText="1"/>
      <protection locked="0"/>
    </xf>
    <xf numFmtId="0" fontId="91" fillId="0" borderId="176" xfId="0" applyFont="1" applyBorder="1" applyAlignment="1" applyProtection="1">
      <alignment horizontal="left" vertical="top" wrapText="1"/>
      <protection locked="0"/>
    </xf>
    <xf numFmtId="0" fontId="70" fillId="0" borderId="111" xfId="0" applyFont="1" applyBorder="1" applyAlignment="1">
      <alignment horizontal="left" vertical="center" wrapText="1"/>
    </xf>
    <xf numFmtId="0" fontId="1" fillId="3" borderId="5" xfId="0" applyFont="1" applyFill="1" applyBorder="1" applyAlignment="1">
      <alignment horizontal="center"/>
    </xf>
    <xf numFmtId="0" fontId="1" fillId="3" borderId="0" xfId="0" applyFont="1" applyFill="1" applyAlignment="1">
      <alignment horizontal="center"/>
    </xf>
    <xf numFmtId="0" fontId="56" fillId="0" borderId="5" xfId="0" applyFont="1" applyBorder="1" applyAlignment="1">
      <alignment vertical="center"/>
    </xf>
    <xf numFmtId="0" fontId="56" fillId="0" borderId="0" xfId="0" applyFont="1" applyAlignment="1">
      <alignment vertical="center"/>
    </xf>
    <xf numFmtId="0" fontId="19" fillId="7" borderId="112" xfId="8" applyFont="1" applyFill="1" applyBorder="1" applyAlignment="1">
      <alignment horizontal="left" vertical="center"/>
    </xf>
    <xf numFmtId="0" fontId="19" fillId="7" borderId="107" xfId="8" applyFont="1" applyFill="1" applyBorder="1" applyAlignment="1">
      <alignment horizontal="left" vertical="center"/>
    </xf>
    <xf numFmtId="0" fontId="19" fillId="7" borderId="113" xfId="8" applyFont="1" applyFill="1" applyBorder="1" applyAlignment="1">
      <alignment horizontal="left" vertical="center"/>
    </xf>
    <xf numFmtId="0" fontId="45" fillId="4" borderId="25" xfId="13" applyFont="1" applyFill="1" applyBorder="1" applyAlignment="1">
      <alignment horizontal="center" vertical="center"/>
    </xf>
    <xf numFmtId="0" fontId="45" fillId="4" borderId="15" xfId="13" applyFont="1" applyFill="1" applyBorder="1" applyAlignment="1">
      <alignment horizontal="center" vertical="center"/>
    </xf>
    <xf numFmtId="166" fontId="15" fillId="16" borderId="27" xfId="0" quotePrefix="1" applyNumberFormat="1" applyFont="1" applyFill="1" applyBorder="1" applyAlignment="1" applyProtection="1">
      <alignment horizontal="center" vertical="center" wrapText="1"/>
      <protection hidden="1"/>
    </xf>
    <xf numFmtId="166" fontId="15" fillId="16" borderId="15" xfId="0" quotePrefix="1" applyNumberFormat="1" applyFont="1" applyFill="1" applyBorder="1" applyAlignment="1" applyProtection="1">
      <alignment horizontal="center" vertical="center" wrapText="1"/>
      <protection hidden="1"/>
    </xf>
    <xf numFmtId="166" fontId="15" fillId="16" borderId="143" xfId="0" quotePrefix="1" applyNumberFormat="1" applyFont="1" applyFill="1" applyBorder="1" applyAlignment="1" applyProtection="1">
      <alignment horizontal="center" vertical="center" wrapText="1"/>
      <protection hidden="1"/>
    </xf>
    <xf numFmtId="166" fontId="15" fillId="16" borderId="144" xfId="0" quotePrefix="1" applyNumberFormat="1" applyFont="1" applyFill="1" applyBorder="1" applyAlignment="1" applyProtection="1">
      <alignment horizontal="center" vertical="center" wrapText="1"/>
      <protection hidden="1"/>
    </xf>
    <xf numFmtId="166" fontId="15" fillId="16" borderId="145" xfId="0" quotePrefix="1" applyNumberFormat="1" applyFont="1" applyFill="1" applyBorder="1" applyAlignment="1" applyProtection="1">
      <alignment horizontal="center" vertical="center" wrapText="1"/>
      <protection hidden="1"/>
    </xf>
    <xf numFmtId="166" fontId="15" fillId="16" borderId="146" xfId="0" quotePrefix="1" applyNumberFormat="1" applyFont="1" applyFill="1" applyBorder="1" applyAlignment="1" applyProtection="1">
      <alignment horizontal="center" vertical="center" wrapText="1"/>
      <protection hidden="1"/>
    </xf>
    <xf numFmtId="166" fontId="15" fillId="16" borderId="147" xfId="0" quotePrefix="1" applyNumberFormat="1" applyFont="1" applyFill="1" applyBorder="1" applyAlignment="1" applyProtection="1">
      <alignment horizontal="left" vertical="center" wrapText="1"/>
      <protection hidden="1"/>
    </xf>
    <xf numFmtId="166" fontId="15" fillId="16" borderId="18" xfId="0" quotePrefix="1" applyNumberFormat="1" applyFont="1" applyFill="1" applyBorder="1" applyAlignment="1" applyProtection="1">
      <alignment horizontal="left" vertical="center" wrapText="1"/>
      <protection hidden="1"/>
    </xf>
    <xf numFmtId="166" fontId="15" fillId="16" borderId="148" xfId="0" quotePrefix="1" applyNumberFormat="1" applyFont="1" applyFill="1" applyBorder="1" applyAlignment="1" applyProtection="1">
      <alignment horizontal="left" vertical="center" wrapText="1"/>
      <protection hidden="1"/>
    </xf>
    <xf numFmtId="0" fontId="19" fillId="0" borderId="0" xfId="0" applyFont="1" applyAlignment="1">
      <alignment horizontal="left" vertical="top" wrapText="1"/>
    </xf>
    <xf numFmtId="0" fontId="20" fillId="4" borderId="14"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2" fillId="4" borderId="11" xfId="0" applyFont="1" applyFill="1" applyBorder="1" applyAlignment="1">
      <alignment horizontal="center"/>
    </xf>
    <xf numFmtId="0" fontId="12" fillId="4" borderId="12" xfId="0" applyFont="1" applyFill="1" applyBorder="1" applyAlignment="1">
      <alignment horizont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31" fillId="4" borderId="21" xfId="0" applyFont="1" applyFill="1" applyBorder="1" applyAlignment="1">
      <alignment horizontal="center"/>
    </xf>
    <xf numFmtId="0" fontId="31" fillId="4" borderId="12" xfId="0" applyFont="1" applyFill="1" applyBorder="1" applyAlignment="1">
      <alignment horizontal="center"/>
    </xf>
    <xf numFmtId="0" fontId="31" fillId="4" borderId="5" xfId="0" applyFont="1" applyFill="1" applyBorder="1" applyAlignment="1">
      <alignment horizontal="center"/>
    </xf>
    <xf numFmtId="0" fontId="31" fillId="4" borderId="24" xfId="0" applyFont="1" applyFill="1" applyBorder="1" applyAlignment="1">
      <alignment horizontal="center"/>
    </xf>
    <xf numFmtId="0" fontId="31" fillId="4" borderId="27" xfId="0" applyFont="1" applyFill="1" applyBorder="1" applyAlignment="1">
      <alignment horizontal="center"/>
    </xf>
    <xf numFmtId="0" fontId="31" fillId="4" borderId="16" xfId="0" applyFont="1" applyFill="1" applyBorder="1" applyAlignment="1">
      <alignment horizontal="center"/>
    </xf>
    <xf numFmtId="0" fontId="31" fillId="9" borderId="29" xfId="0" applyFont="1" applyFill="1" applyBorder="1" applyAlignment="1">
      <alignment horizontal="center"/>
    </xf>
    <xf numFmtId="0" fontId="31" fillId="9" borderId="30" xfId="0" applyFont="1" applyFill="1" applyBorder="1" applyAlignment="1">
      <alignment horizontal="center"/>
    </xf>
    <xf numFmtId="0" fontId="31" fillId="9" borderId="27" xfId="0" applyFont="1" applyFill="1" applyBorder="1" applyAlignment="1">
      <alignment horizontal="center"/>
    </xf>
    <xf numFmtId="0" fontId="31" fillId="9" borderId="16" xfId="0" applyFont="1" applyFill="1" applyBorder="1" applyAlignment="1">
      <alignment horizontal="center"/>
    </xf>
    <xf numFmtId="0" fontId="36" fillId="0" borderId="0" xfId="0" applyFont="1" applyAlignment="1">
      <alignment horizontal="left" vertical="center"/>
    </xf>
    <xf numFmtId="0" fontId="36" fillId="0" borderId="9" xfId="0" applyFont="1" applyBorder="1" applyAlignment="1">
      <alignment horizontal="left" vertical="center"/>
    </xf>
    <xf numFmtId="0" fontId="23" fillId="8" borderId="1" xfId="0" applyFont="1" applyFill="1" applyBorder="1" applyAlignment="1">
      <alignment horizontal="left" vertical="center"/>
    </xf>
    <xf numFmtId="0" fontId="23" fillId="8" borderId="19" xfId="0" applyFont="1" applyFill="1" applyBorder="1" applyAlignment="1">
      <alignment horizontal="left" vertical="center"/>
    </xf>
    <xf numFmtId="0" fontId="23" fillId="8" borderId="18" xfId="0" applyFont="1" applyFill="1" applyBorder="1" applyAlignment="1">
      <alignment horizontal="left" vertical="center"/>
    </xf>
    <xf numFmtId="0" fontId="20" fillId="4" borderId="22"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16" xfId="0" applyFont="1" applyFill="1" applyBorder="1" applyAlignment="1">
      <alignment horizontal="center" vertical="center" wrapText="1"/>
    </xf>
    <xf numFmtId="166" fontId="15" fillId="16" borderId="5" xfId="0" quotePrefix="1" applyNumberFormat="1" applyFont="1" applyFill="1" applyBorder="1" applyAlignment="1" applyProtection="1">
      <alignment horizontal="center" vertical="center" wrapText="1"/>
      <protection hidden="1"/>
    </xf>
    <xf numFmtId="166" fontId="15" fillId="16" borderId="0" xfId="0" quotePrefix="1" applyNumberFormat="1" applyFont="1" applyFill="1" applyAlignment="1" applyProtection="1">
      <alignment horizontal="center" vertical="center" wrapText="1"/>
      <protection hidden="1"/>
    </xf>
    <xf numFmtId="166" fontId="92" fillId="16" borderId="5" xfId="0" quotePrefix="1" applyNumberFormat="1" applyFont="1" applyFill="1" applyBorder="1" applyAlignment="1" applyProtection="1">
      <alignment horizontal="center" vertical="center" wrapText="1"/>
      <protection hidden="1"/>
    </xf>
    <xf numFmtId="166" fontId="92" fillId="16" borderId="0" xfId="0" quotePrefix="1" applyNumberFormat="1" applyFont="1" applyFill="1" applyAlignment="1" applyProtection="1">
      <alignment horizontal="center" vertical="center" wrapText="1"/>
      <protection hidden="1"/>
    </xf>
    <xf numFmtId="0" fontId="20" fillId="4" borderId="36"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12" fillId="0" borderId="188" xfId="0" applyFont="1" applyBorder="1" applyAlignment="1" applyProtection="1">
      <alignment horizontal="left" vertical="top" wrapText="1"/>
      <protection locked="0"/>
    </xf>
    <xf numFmtId="0" fontId="12" fillId="0" borderId="191" xfId="0" applyFont="1" applyBorder="1" applyAlignment="1" applyProtection="1">
      <alignment horizontal="left" vertical="top" wrapText="1"/>
      <protection locked="0"/>
    </xf>
    <xf numFmtId="0" fontId="12" fillId="0" borderId="189" xfId="0" applyFont="1" applyBorder="1" applyAlignment="1" applyProtection="1">
      <alignment horizontal="left" vertical="top" wrapText="1"/>
      <protection locked="0"/>
    </xf>
    <xf numFmtId="0" fontId="12" fillId="0" borderId="188" xfId="0" applyFont="1" applyBorder="1" applyAlignment="1" applyProtection="1">
      <alignment horizontal="left" wrapText="1"/>
      <protection locked="0"/>
    </xf>
    <xf numFmtId="0" fontId="12" fillId="0" borderId="191" xfId="0" applyFont="1" applyBorder="1" applyAlignment="1" applyProtection="1">
      <alignment horizontal="left" wrapText="1"/>
      <protection locked="0"/>
    </xf>
    <xf numFmtId="0" fontId="12" fillId="0" borderId="189" xfId="0" applyFont="1" applyBorder="1" applyAlignment="1" applyProtection="1">
      <alignment horizontal="left" wrapText="1"/>
      <protection locked="0"/>
    </xf>
    <xf numFmtId="0" fontId="19" fillId="7" borderId="0" xfId="0" applyFont="1" applyFill="1" applyAlignment="1">
      <alignment horizontal="left" vertical="top" wrapText="1"/>
    </xf>
    <xf numFmtId="166" fontId="19" fillId="16" borderId="141" xfId="0" applyNumberFormat="1" applyFont="1" applyFill="1" applyBorder="1" applyAlignment="1">
      <alignment horizontal="center"/>
    </xf>
    <xf numFmtId="166" fontId="19" fillId="16" borderId="47" xfId="0" applyNumberFormat="1" applyFont="1" applyFill="1" applyBorder="1" applyAlignment="1">
      <alignment horizontal="center"/>
    </xf>
    <xf numFmtId="166" fontId="19" fillId="16" borderId="142" xfId="0" applyNumberFormat="1" applyFont="1" applyFill="1" applyBorder="1" applyAlignment="1">
      <alignment horizontal="center"/>
    </xf>
    <xf numFmtId="166" fontId="12" fillId="16" borderId="141" xfId="0" applyNumberFormat="1" applyFont="1" applyFill="1" applyBorder="1" applyAlignment="1">
      <alignment horizontal="center"/>
    </xf>
    <xf numFmtId="166" fontId="12" fillId="16" borderId="47" xfId="0" applyNumberFormat="1" applyFont="1" applyFill="1" applyBorder="1" applyAlignment="1">
      <alignment horizontal="center"/>
    </xf>
    <xf numFmtId="166" fontId="12" fillId="16" borderId="142" xfId="0" applyNumberFormat="1" applyFont="1" applyFill="1" applyBorder="1" applyAlignment="1">
      <alignment horizontal="center"/>
    </xf>
    <xf numFmtId="0" fontId="20" fillId="4" borderId="15" xfId="0" applyFont="1" applyFill="1" applyBorder="1" applyAlignment="1">
      <alignment horizontal="left" vertical="center"/>
    </xf>
    <xf numFmtId="0" fontId="42" fillId="0" borderId="0" xfId="0" quotePrefix="1" applyFont="1" applyAlignment="1">
      <alignment horizontal="center" vertical="center"/>
    </xf>
    <xf numFmtId="0" fontId="47" fillId="0" borderId="0" xfId="0" quotePrefix="1" applyFont="1" applyAlignment="1">
      <alignment horizontal="center" vertical="center"/>
    </xf>
    <xf numFmtId="0" fontId="47" fillId="0" borderId="0" xfId="0" quotePrefix="1" applyFont="1" applyAlignment="1">
      <alignment horizontal="center" vertical="center" wrapText="1"/>
    </xf>
    <xf numFmtId="0" fontId="23" fillId="0" borderId="49" xfId="0" applyFont="1" applyBorder="1" applyAlignment="1">
      <alignment horizontal="left" vertical="center"/>
    </xf>
    <xf numFmtId="0" fontId="23" fillId="0" borderId="8" xfId="0" applyFont="1" applyBorder="1" applyAlignment="1">
      <alignment horizontal="left" vertical="center"/>
    </xf>
    <xf numFmtId="0" fontId="20" fillId="4" borderId="0" xfId="0" applyFont="1" applyFill="1" applyAlignment="1">
      <alignment horizontal="center" vertical="center"/>
    </xf>
    <xf numFmtId="0" fontId="20" fillId="4" borderId="24" xfId="0" applyFont="1" applyFill="1" applyBorder="1" applyAlignment="1">
      <alignment horizontal="center" vertical="center"/>
    </xf>
    <xf numFmtId="0" fontId="100" fillId="4" borderId="0" xfId="0" applyFont="1" applyFill="1" applyAlignment="1">
      <alignment horizontal="center" vertical="center"/>
    </xf>
    <xf numFmtId="0" fontId="100" fillId="4" borderId="24" xfId="0" applyFont="1" applyFill="1" applyBorder="1" applyAlignment="1">
      <alignment horizontal="center" vertical="center"/>
    </xf>
    <xf numFmtId="0" fontId="100" fillId="4" borderId="15" xfId="0" applyFont="1" applyFill="1" applyBorder="1" applyAlignment="1">
      <alignment horizontal="center" vertical="center"/>
    </xf>
    <xf numFmtId="0" fontId="100" fillId="4" borderId="16" xfId="0" applyFont="1" applyFill="1" applyBorder="1" applyAlignment="1">
      <alignment horizontal="center" vertical="center"/>
    </xf>
    <xf numFmtId="0" fontId="45" fillId="3" borderId="0" xfId="0" applyFont="1" applyFill="1" applyAlignment="1">
      <alignment vertical="center"/>
    </xf>
    <xf numFmtId="0" fontId="50" fillId="3" borderId="0" xfId="0" applyFont="1" applyFill="1" applyAlignment="1">
      <alignment horizontal="center"/>
    </xf>
    <xf numFmtId="0" fontId="12" fillId="0" borderId="0" xfId="0" applyFont="1" applyAlignment="1">
      <alignment vertical="center" wrapText="1"/>
    </xf>
    <xf numFmtId="0" fontId="12" fillId="0" borderId="18" xfId="0" applyFont="1" applyBorder="1" applyAlignment="1">
      <alignment vertical="center" wrapText="1"/>
    </xf>
    <xf numFmtId="0" fontId="20" fillId="0" borderId="0" xfId="0" applyFont="1" applyAlignment="1">
      <alignment horizontal="center" vertical="center" wrapText="1"/>
    </xf>
    <xf numFmtId="0" fontId="20" fillId="4" borderId="1" xfId="0" applyFont="1" applyFill="1" applyBorder="1" applyAlignment="1">
      <alignment horizontal="left" vertical="center"/>
    </xf>
    <xf numFmtId="0" fontId="20" fillId="4" borderId="18" xfId="0" applyFont="1" applyFill="1" applyBorder="1" applyAlignment="1">
      <alignment horizontal="left" vertical="center"/>
    </xf>
    <xf numFmtId="0" fontId="12" fillId="0" borderId="6" xfId="7" applyFont="1" applyFill="1" applyBorder="1" applyAlignment="1">
      <alignment vertical="center" wrapText="1"/>
    </xf>
    <xf numFmtId="0" fontId="12" fillId="0" borderId="0" xfId="0" applyFont="1" applyAlignment="1">
      <alignment horizontal="left" vertical="top" wrapText="1"/>
    </xf>
    <xf numFmtId="0" fontId="20" fillId="4" borderId="4"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5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31" fillId="3" borderId="0" xfId="0" applyFont="1" applyFill="1" applyAlignment="1">
      <alignment horizontal="center"/>
    </xf>
    <xf numFmtId="0" fontId="20" fillId="4" borderId="63" xfId="0" applyFont="1" applyFill="1" applyBorder="1" applyAlignment="1">
      <alignment horizontal="center" vertical="center" wrapText="1"/>
    </xf>
    <xf numFmtId="0" fontId="31" fillId="4" borderId="58" xfId="0" applyFont="1" applyFill="1" applyBorder="1" applyAlignment="1">
      <alignment horizontal="center"/>
    </xf>
    <xf numFmtId="0" fontId="31" fillId="4" borderId="13" xfId="0" applyFont="1" applyFill="1" applyBorder="1" applyAlignment="1">
      <alignment horizontal="center"/>
    </xf>
    <xf numFmtId="0" fontId="31" fillId="4" borderId="48" xfId="0" applyFont="1" applyFill="1" applyBorder="1" applyAlignment="1">
      <alignment horizontal="center"/>
    </xf>
    <xf numFmtId="0" fontId="31" fillId="4" borderId="2" xfId="0" applyFont="1" applyFill="1" applyBorder="1" applyAlignment="1">
      <alignment horizontal="center"/>
    </xf>
    <xf numFmtId="0" fontId="12" fillId="4" borderId="58" xfId="0" applyFont="1" applyFill="1" applyBorder="1" applyAlignment="1">
      <alignment horizontal="center"/>
    </xf>
    <xf numFmtId="0" fontId="12" fillId="4" borderId="13" xfId="0" applyFont="1" applyFill="1" applyBorder="1" applyAlignment="1">
      <alignment horizontal="center"/>
    </xf>
    <xf numFmtId="0" fontId="12" fillId="4" borderId="48" xfId="0" applyFont="1" applyFill="1" applyBorder="1" applyAlignment="1">
      <alignment horizontal="center"/>
    </xf>
    <xf numFmtId="0" fontId="12" fillId="4" borderId="2" xfId="0" applyFont="1" applyFill="1" applyBorder="1" applyAlignment="1">
      <alignment horizontal="center"/>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7" borderId="0" xfId="0" applyFont="1" applyFill="1" applyAlignment="1">
      <alignment horizontal="center" vertical="center" wrapText="1"/>
    </xf>
    <xf numFmtId="0" fontId="20" fillId="4" borderId="62" xfId="0" applyFont="1" applyFill="1" applyBorder="1" applyAlignment="1">
      <alignment horizontal="center" vertical="center" wrapText="1"/>
    </xf>
    <xf numFmtId="0" fontId="20" fillId="4" borderId="193" xfId="0" applyFont="1" applyFill="1" applyBorder="1" applyAlignment="1">
      <alignment horizontal="center" vertical="center" wrapText="1"/>
    </xf>
    <xf numFmtId="0" fontId="20" fillId="4" borderId="194" xfId="0" applyFont="1" applyFill="1" applyBorder="1" applyAlignment="1">
      <alignment horizontal="center" vertical="center" wrapText="1"/>
    </xf>
    <xf numFmtId="0" fontId="20" fillId="4" borderId="195" xfId="0" applyFont="1" applyFill="1" applyBorder="1" applyAlignment="1">
      <alignment horizontal="center" vertical="center" wrapText="1"/>
    </xf>
    <xf numFmtId="0" fontId="20" fillId="4" borderId="196" xfId="0" applyFont="1" applyFill="1" applyBorder="1" applyAlignment="1">
      <alignment horizontal="center" vertical="center" wrapText="1"/>
    </xf>
    <xf numFmtId="0" fontId="20" fillId="4" borderId="197" xfId="0" applyFont="1" applyFill="1" applyBorder="1" applyAlignment="1">
      <alignment horizontal="center" vertical="center" wrapText="1"/>
    </xf>
    <xf numFmtId="0" fontId="95" fillId="7" borderId="49"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2" fillId="0" borderId="0" xfId="7" applyFont="1" applyFill="1" applyBorder="1" applyAlignment="1">
      <alignment vertical="center" wrapText="1"/>
    </xf>
    <xf numFmtId="0" fontId="23" fillId="7" borderId="5" xfId="0" applyFont="1" applyFill="1" applyBorder="1" applyAlignment="1">
      <alignment horizontal="center" vertical="center" wrapText="1"/>
    </xf>
    <xf numFmtId="0" fontId="20" fillId="3" borderId="0" xfId="0" applyFont="1" applyFill="1" applyAlignment="1">
      <alignment horizontal="right" vertical="center"/>
    </xf>
    <xf numFmtId="0" fontId="20" fillId="9" borderId="2" xfId="0" applyFont="1" applyFill="1" applyBorder="1" applyAlignment="1">
      <alignment horizontal="center" vertical="center" wrapText="1"/>
    </xf>
    <xf numFmtId="0" fontId="36" fillId="0" borderId="0" xfId="0" applyFont="1" applyAlignment="1">
      <alignment vertical="center"/>
    </xf>
    <xf numFmtId="0" fontId="20" fillId="4" borderId="2" xfId="0" applyFont="1" applyFill="1" applyBorder="1" applyAlignment="1">
      <alignment horizontal="center" vertical="top"/>
    </xf>
    <xf numFmtId="0" fontId="20" fillId="4" borderId="2" xfId="0" applyFont="1" applyFill="1" applyBorder="1" applyAlignment="1">
      <alignment horizontal="center" vertical="center"/>
    </xf>
    <xf numFmtId="0" fontId="22" fillId="7" borderId="5" xfId="0" applyFont="1" applyFill="1" applyBorder="1" applyAlignment="1">
      <alignment horizontal="left" vertical="top" wrapText="1"/>
    </xf>
    <xf numFmtId="0" fontId="22" fillId="7" borderId="0" xfId="0" applyFont="1" applyFill="1" applyAlignment="1">
      <alignment horizontal="left" vertical="top" wrapText="1"/>
    </xf>
    <xf numFmtId="0" fontId="23" fillId="16" borderId="18" xfId="0" applyFont="1" applyFill="1" applyBorder="1" applyAlignment="1">
      <alignment horizontal="left" vertical="center" wrapText="1"/>
    </xf>
    <xf numFmtId="0" fontId="23" fillId="16" borderId="28" xfId="0" applyFont="1" applyFill="1" applyBorder="1" applyAlignment="1">
      <alignment horizontal="left" vertical="center" wrapText="1"/>
    </xf>
    <xf numFmtId="0" fontId="20" fillId="9" borderId="73"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3" fillId="8" borderId="18" xfId="0" applyFont="1" applyFill="1" applyBorder="1" applyAlignment="1">
      <alignment horizontal="left" vertical="center" wrapText="1"/>
    </xf>
    <xf numFmtId="0" fontId="20" fillId="4" borderId="70" xfId="0" applyFont="1" applyFill="1" applyBorder="1" applyAlignment="1">
      <alignment horizontal="center" vertical="center"/>
    </xf>
    <xf numFmtId="0" fontId="20" fillId="4" borderId="54" xfId="0" applyFont="1" applyFill="1" applyBorder="1" applyAlignment="1">
      <alignment horizontal="center" vertical="center"/>
    </xf>
    <xf numFmtId="0" fontId="20" fillId="4" borderId="71" xfId="0" applyFont="1" applyFill="1" applyBorder="1" applyAlignment="1">
      <alignment horizontal="center" vertical="center" wrapText="1"/>
    </xf>
    <xf numFmtId="0" fontId="20" fillId="4" borderId="72" xfId="0" applyFont="1" applyFill="1" applyBorder="1" applyAlignment="1">
      <alignment horizontal="center" vertical="center" wrapText="1"/>
    </xf>
    <xf numFmtId="0" fontId="20" fillId="4" borderId="21" xfId="0" applyFont="1" applyFill="1" applyBorder="1" applyAlignment="1">
      <alignment horizontal="center" vertical="top"/>
    </xf>
    <xf numFmtId="0" fontId="20" fillId="4" borderId="12" xfId="0" applyFont="1" applyFill="1" applyBorder="1" applyAlignment="1">
      <alignment horizontal="center" vertical="top"/>
    </xf>
    <xf numFmtId="0" fontId="20" fillId="4" borderId="27" xfId="0" applyFont="1" applyFill="1" applyBorder="1" applyAlignment="1">
      <alignment horizontal="center" vertical="top"/>
    </xf>
    <xf numFmtId="0" fontId="20" fillId="4" borderId="16" xfId="0" applyFont="1" applyFill="1" applyBorder="1" applyAlignment="1">
      <alignment horizontal="center" vertical="top"/>
    </xf>
    <xf numFmtId="0" fontId="30" fillId="15" borderId="77" xfId="0" applyFont="1" applyFill="1" applyBorder="1" applyAlignment="1">
      <alignment horizontal="center" vertical="center"/>
    </xf>
    <xf numFmtId="0" fontId="30" fillId="15" borderId="78" xfId="0" applyFont="1" applyFill="1" applyBorder="1" applyAlignment="1">
      <alignment horizontal="center" vertical="center"/>
    </xf>
    <xf numFmtId="0" fontId="30" fillId="15" borderId="81" xfId="0" applyFont="1" applyFill="1" applyBorder="1" applyAlignment="1">
      <alignment horizontal="center" vertical="center"/>
    </xf>
    <xf numFmtId="0" fontId="30" fillId="15" borderId="82"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16" xfId="0" applyFont="1" applyFill="1" applyBorder="1" applyAlignment="1">
      <alignment horizontal="center" vertical="center"/>
    </xf>
    <xf numFmtId="0" fontId="30" fillId="15" borderId="79" xfId="0" applyFont="1" applyFill="1" applyBorder="1" applyAlignment="1">
      <alignment horizontal="center" vertical="center"/>
    </xf>
    <xf numFmtId="0" fontId="30" fillId="15" borderId="83" xfId="0" applyFont="1" applyFill="1" applyBorder="1" applyAlignment="1">
      <alignment horizontal="center" vertical="center"/>
    </xf>
    <xf numFmtId="0" fontId="20" fillId="4" borderId="3" xfId="0" applyFont="1" applyFill="1" applyBorder="1" applyAlignment="1">
      <alignment horizontal="center" vertical="center" wrapText="1"/>
    </xf>
    <xf numFmtId="0" fontId="20" fillId="4" borderId="75" xfId="0" applyFont="1" applyFill="1" applyBorder="1" applyAlignment="1">
      <alignment horizontal="center" vertical="center" wrapText="1"/>
    </xf>
    <xf numFmtId="0" fontId="20" fillId="4" borderId="30" xfId="0" applyFont="1" applyFill="1" applyBorder="1" applyAlignment="1">
      <alignment horizontal="center" vertical="center" wrapText="1"/>
    </xf>
    <xf numFmtId="166" fontId="19" fillId="15" borderId="1" xfId="0" quotePrefix="1" applyNumberFormat="1" applyFont="1" applyFill="1" applyBorder="1" applyAlignment="1" applyProtection="1">
      <alignment horizontal="left" vertical="center" wrapText="1"/>
      <protection hidden="1"/>
    </xf>
    <xf numFmtId="166" fontId="19" fillId="15" borderId="18" xfId="0" quotePrefix="1" applyNumberFormat="1" applyFont="1" applyFill="1" applyBorder="1" applyAlignment="1" applyProtection="1">
      <alignment horizontal="left" vertical="center" wrapText="1"/>
      <protection hidden="1"/>
    </xf>
    <xf numFmtId="0" fontId="19" fillId="15" borderId="98" xfId="0" applyFont="1" applyFill="1" applyBorder="1" applyAlignment="1">
      <alignment horizontal="left" wrapText="1"/>
    </xf>
    <xf numFmtId="0" fontId="19" fillId="15" borderId="76" xfId="0" applyFont="1" applyFill="1" applyBorder="1" applyAlignment="1">
      <alignment horizontal="left" wrapText="1"/>
    </xf>
    <xf numFmtId="0" fontId="19" fillId="15" borderId="74" xfId="0" applyFont="1" applyFill="1" applyBorder="1" applyAlignment="1">
      <alignment horizontal="left" wrapText="1"/>
    </xf>
    <xf numFmtId="0" fontId="30" fillId="15" borderId="34" xfId="0" applyFont="1" applyFill="1" applyBorder="1" applyAlignment="1">
      <alignment horizontal="left" vertical="center"/>
    </xf>
    <xf numFmtId="0" fontId="30" fillId="15" borderId="24" xfId="0" applyFont="1" applyFill="1" applyBorder="1" applyAlignment="1">
      <alignment horizontal="left" vertical="center"/>
    </xf>
    <xf numFmtId="0" fontId="30" fillId="15" borderId="25" xfId="0" applyFont="1" applyFill="1" applyBorder="1" applyAlignment="1">
      <alignment horizontal="left" vertical="center"/>
    </xf>
    <xf numFmtId="0" fontId="30" fillId="15" borderId="15" xfId="0" applyFont="1" applyFill="1" applyBorder="1" applyAlignment="1">
      <alignment horizontal="left" vertical="center"/>
    </xf>
    <xf numFmtId="0" fontId="30" fillId="15" borderId="1" xfId="0" applyFont="1" applyFill="1" applyBorder="1" applyAlignment="1">
      <alignment horizontal="left" vertical="center"/>
    </xf>
    <xf numFmtId="0" fontId="30" fillId="15" borderId="19" xfId="0" applyFont="1" applyFill="1" applyBorder="1" applyAlignment="1">
      <alignment horizontal="left" vertical="center"/>
    </xf>
    <xf numFmtId="0" fontId="19" fillId="0" borderId="98" xfId="0" applyFont="1" applyBorder="1" applyAlignment="1">
      <alignment horizontal="left" vertical="top" wrapText="1"/>
    </xf>
    <xf numFmtId="0" fontId="19" fillId="0" borderId="76" xfId="0" applyFont="1" applyBorder="1" applyAlignment="1">
      <alignment horizontal="left" vertical="top" wrapText="1"/>
    </xf>
    <xf numFmtId="0" fontId="19" fillId="0" borderId="74" xfId="0" applyFont="1" applyBorder="1" applyAlignment="1">
      <alignment horizontal="left" vertical="top" wrapText="1"/>
    </xf>
    <xf numFmtId="0" fontId="19" fillId="15" borderId="98" xfId="0" applyFont="1" applyFill="1" applyBorder="1" applyAlignment="1" applyProtection="1">
      <alignment horizontal="left" wrapText="1"/>
      <protection locked="0"/>
    </xf>
    <xf numFmtId="0" fontId="19" fillId="15" borderId="76" xfId="0" applyFont="1" applyFill="1" applyBorder="1" applyAlignment="1" applyProtection="1">
      <alignment horizontal="left"/>
      <protection locked="0"/>
    </xf>
    <xf numFmtId="0" fontId="19" fillId="15" borderId="87" xfId="0" applyFont="1" applyFill="1" applyBorder="1" applyAlignment="1" applyProtection="1">
      <alignment horizontal="left"/>
      <protection locked="0"/>
    </xf>
    <xf numFmtId="0" fontId="30" fillId="15" borderId="0" xfId="0" applyFont="1" applyFill="1" applyAlignment="1">
      <alignment vertical="center"/>
    </xf>
    <xf numFmtId="0" fontId="12" fillId="0" borderId="98" xfId="0" applyFont="1" applyBorder="1" applyAlignment="1" applyProtection="1">
      <alignment horizontal="left" wrapText="1"/>
      <protection locked="0"/>
    </xf>
    <xf numFmtId="0" fontId="12" fillId="0" borderId="76" xfId="0" applyFont="1" applyBorder="1" applyAlignment="1" applyProtection="1">
      <alignment horizontal="left"/>
      <protection locked="0"/>
    </xf>
    <xf numFmtId="0" fontId="12" fillId="0" borderId="87" xfId="0" applyFont="1" applyBorder="1" applyAlignment="1" applyProtection="1">
      <alignment horizontal="left"/>
      <protection locked="0"/>
    </xf>
    <xf numFmtId="0" fontId="30" fillId="15" borderId="1" xfId="0" applyFont="1" applyFill="1" applyBorder="1" applyAlignment="1">
      <alignment horizontal="left" vertical="center" wrapText="1"/>
    </xf>
    <xf numFmtId="0" fontId="30" fillId="15" borderId="19" xfId="0" applyFont="1" applyFill="1" applyBorder="1" applyAlignment="1">
      <alignment horizontal="left" vertical="center" wrapText="1"/>
    </xf>
    <xf numFmtId="166" fontId="19" fillId="15" borderId="149" xfId="0" quotePrefix="1" applyNumberFormat="1" applyFont="1" applyFill="1" applyBorder="1" applyAlignment="1" applyProtection="1">
      <alignment horizontal="left" vertical="center" wrapText="1"/>
      <protection hidden="1"/>
    </xf>
    <xf numFmtId="166" fontId="19" fillId="15" borderId="150" xfId="0" quotePrefix="1" applyNumberFormat="1" applyFont="1" applyFill="1" applyBorder="1" applyAlignment="1" applyProtection="1">
      <alignment horizontal="left" vertical="center" wrapText="1"/>
      <protection hidden="1"/>
    </xf>
    <xf numFmtId="166" fontId="19" fillId="15" borderId="151" xfId="0" quotePrefix="1" applyNumberFormat="1" applyFont="1" applyFill="1" applyBorder="1" applyAlignment="1" applyProtection="1">
      <alignment horizontal="left" vertical="center" wrapText="1"/>
      <protection hidden="1"/>
    </xf>
    <xf numFmtId="166" fontId="19" fillId="15" borderId="86" xfId="0" quotePrefix="1" applyNumberFormat="1" applyFont="1" applyFill="1" applyBorder="1" applyAlignment="1" applyProtection="1">
      <alignment horizontal="left" vertical="center" wrapText="1"/>
      <protection hidden="1"/>
    </xf>
    <xf numFmtId="166" fontId="19" fillId="15" borderId="76" xfId="0" quotePrefix="1" applyNumberFormat="1" applyFont="1" applyFill="1" applyBorder="1" applyAlignment="1" applyProtection="1">
      <alignment horizontal="left" vertical="center" wrapText="1"/>
      <protection hidden="1"/>
    </xf>
    <xf numFmtId="166" fontId="19" fillId="15" borderId="152" xfId="0" quotePrefix="1" applyNumberFormat="1" applyFont="1" applyFill="1" applyBorder="1" applyAlignment="1" applyProtection="1">
      <alignment horizontal="left" vertical="center" wrapText="1"/>
      <protection hidden="1"/>
    </xf>
    <xf numFmtId="0" fontId="50" fillId="4" borderId="4" xfId="0" applyFont="1" applyFill="1" applyBorder="1" applyAlignment="1">
      <alignment horizontal="center" wrapText="1"/>
    </xf>
    <xf numFmtId="0" fontId="50" fillId="4" borderId="54" xfId="0" applyFont="1" applyFill="1" applyBorder="1" applyAlignment="1">
      <alignment horizontal="center" wrapText="1"/>
    </xf>
    <xf numFmtId="0" fontId="12" fillId="0" borderId="98" xfId="0" applyFont="1" applyBorder="1" applyAlignment="1">
      <alignment horizontal="left" vertical="top" wrapText="1"/>
    </xf>
    <xf numFmtId="0" fontId="12" fillId="0" borderId="76" xfId="0" applyFont="1" applyBorder="1" applyAlignment="1">
      <alignment horizontal="left" vertical="top" wrapText="1"/>
    </xf>
    <xf numFmtId="0" fontId="12" fillId="0" borderId="74" xfId="0" applyFont="1" applyBorder="1" applyAlignment="1">
      <alignment horizontal="left" vertical="top" wrapText="1"/>
    </xf>
    <xf numFmtId="0" fontId="33" fillId="15" borderId="9" xfId="0" applyFont="1" applyFill="1" applyBorder="1" applyAlignment="1">
      <alignment wrapText="1"/>
    </xf>
    <xf numFmtId="0" fontId="33" fillId="15" borderId="21" xfId="0" applyFont="1" applyFill="1" applyBorder="1" applyAlignment="1">
      <alignment wrapText="1"/>
    </xf>
    <xf numFmtId="0" fontId="33" fillId="15" borderId="9" xfId="0" quotePrefix="1" applyFont="1" applyFill="1" applyBorder="1" applyAlignment="1">
      <alignment wrapText="1"/>
    </xf>
    <xf numFmtId="0" fontId="20" fillId="4" borderId="52"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91" xfId="0" applyFont="1" applyFill="1" applyBorder="1" applyAlignment="1">
      <alignment horizontal="center" vertical="center"/>
    </xf>
    <xf numFmtId="0" fontId="20" fillId="4" borderId="91" xfId="0" applyFont="1" applyFill="1" applyBorder="1" applyAlignment="1">
      <alignment horizontal="center" vertical="center" wrapText="1"/>
    </xf>
    <xf numFmtId="0" fontId="20" fillId="4" borderId="4" xfId="0" applyFont="1" applyFill="1" applyBorder="1" applyAlignment="1">
      <alignment horizontal="center" vertical="center"/>
    </xf>
    <xf numFmtId="169" fontId="27" fillId="11" borderId="1" xfId="0" applyNumberFormat="1" applyFont="1" applyFill="1" applyBorder="1" applyAlignment="1">
      <alignment horizontal="center" vertical="center" wrapText="1"/>
    </xf>
    <xf numFmtId="169" fontId="27" fillId="11" borderId="18" xfId="0" applyNumberFormat="1" applyFont="1" applyFill="1" applyBorder="1" applyAlignment="1">
      <alignment horizontal="center" vertical="center" wrapText="1"/>
    </xf>
    <xf numFmtId="169" fontId="27" fillId="11" borderId="19" xfId="0" applyNumberFormat="1" applyFont="1" applyFill="1" applyBorder="1" applyAlignment="1">
      <alignment horizontal="center" vertical="center" wrapText="1"/>
    </xf>
    <xf numFmtId="0" fontId="12" fillId="0" borderId="98" xfId="0" applyFont="1" applyBorder="1" applyAlignment="1">
      <alignment horizontal="left" wrapText="1"/>
    </xf>
    <xf numFmtId="0" fontId="12" fillId="0" borderId="76" xfId="0" applyFont="1" applyBorder="1" applyAlignment="1">
      <alignment horizontal="left" wrapText="1"/>
    </xf>
    <xf numFmtId="0" fontId="12" fillId="0" borderId="74" xfId="0" applyFont="1" applyBorder="1" applyAlignment="1">
      <alignment horizontal="left" wrapText="1"/>
    </xf>
    <xf numFmtId="0" fontId="20" fillId="4" borderId="98" xfId="0" applyFont="1" applyFill="1" applyBorder="1" applyAlignment="1">
      <alignment horizontal="center" vertical="center" wrapText="1"/>
    </xf>
    <xf numFmtId="0" fontId="20" fillId="4" borderId="76" xfId="0" applyFont="1" applyFill="1" applyBorder="1" applyAlignment="1">
      <alignment horizontal="center" vertical="center" wrapText="1"/>
    </xf>
    <xf numFmtId="0" fontId="19" fillId="15" borderId="32" xfId="0" applyFont="1" applyFill="1" applyBorder="1" applyAlignment="1">
      <alignment horizontal="left" vertical="center" wrapText="1"/>
    </xf>
    <xf numFmtId="0" fontId="19" fillId="15" borderId="85" xfId="0" applyFont="1" applyFill="1" applyBorder="1" applyAlignment="1">
      <alignment horizontal="left" vertical="center" wrapText="1"/>
    </xf>
    <xf numFmtId="0" fontId="30" fillId="15" borderId="32" xfId="0" applyFont="1" applyFill="1" applyBorder="1" applyAlignment="1">
      <alignment horizontal="left" vertical="center"/>
    </xf>
    <xf numFmtId="0" fontId="30" fillId="15" borderId="85" xfId="0" applyFont="1" applyFill="1" applyBorder="1" applyAlignment="1">
      <alignment horizontal="left" vertical="center"/>
    </xf>
    <xf numFmtId="0" fontId="30" fillId="15" borderId="86" xfId="0" applyFont="1" applyFill="1" applyBorder="1" applyAlignment="1">
      <alignment horizontal="left" vertical="center"/>
    </xf>
    <xf numFmtId="0" fontId="30" fillId="15" borderId="76" xfId="0" applyFont="1" applyFill="1" applyBorder="1" applyAlignment="1">
      <alignment horizontal="left" vertical="center"/>
    </xf>
    <xf numFmtId="0" fontId="30" fillId="15" borderId="87" xfId="0" applyFont="1" applyFill="1" applyBorder="1" applyAlignment="1">
      <alignment horizontal="left" vertical="center"/>
    </xf>
    <xf numFmtId="0" fontId="30" fillId="15" borderId="98" xfId="0" applyFont="1" applyFill="1" applyBorder="1" applyAlignment="1">
      <alignment vertical="center"/>
    </xf>
    <xf numFmtId="0" fontId="30" fillId="15" borderId="76" xfId="0" applyFont="1" applyFill="1" applyBorder="1" applyAlignment="1">
      <alignment vertical="center"/>
    </xf>
    <xf numFmtId="0" fontId="19" fillId="0" borderId="201" xfId="0" applyFont="1" applyBorder="1" applyAlignment="1">
      <alignment horizontal="left" vertical="top" wrapText="1"/>
    </xf>
    <xf numFmtId="0" fontId="19" fillId="0" borderId="202" xfId="0" applyFont="1" applyBorder="1" applyAlignment="1">
      <alignment horizontal="left" vertical="top" wrapText="1"/>
    </xf>
    <xf numFmtId="0" fontId="19" fillId="0" borderId="203" xfId="0" applyFont="1" applyBorder="1" applyAlignment="1">
      <alignment horizontal="left" vertical="top" wrapText="1"/>
    </xf>
    <xf numFmtId="0" fontId="20" fillId="4" borderId="34" xfId="0" applyFont="1" applyFill="1" applyBorder="1" applyAlignment="1">
      <alignment horizontal="center" vertical="center" wrapText="1"/>
    </xf>
    <xf numFmtId="0" fontId="12" fillId="0" borderId="87" xfId="0" applyFont="1" applyBorder="1" applyAlignment="1">
      <alignment horizontal="left" wrapText="1"/>
    </xf>
    <xf numFmtId="0" fontId="12" fillId="15" borderId="98" xfId="0" applyFont="1" applyFill="1" applyBorder="1" applyAlignment="1">
      <alignment horizontal="left" wrapText="1"/>
    </xf>
    <xf numFmtId="0" fontId="12" fillId="15" borderId="76" xfId="0" applyFont="1" applyFill="1" applyBorder="1" applyAlignment="1">
      <alignment horizontal="left" wrapText="1"/>
    </xf>
    <xf numFmtId="0" fontId="12" fillId="15" borderId="74" xfId="0" applyFont="1" applyFill="1" applyBorder="1" applyAlignment="1">
      <alignment horizontal="left" wrapText="1"/>
    </xf>
    <xf numFmtId="0" fontId="12" fillId="0" borderId="87" xfId="0" applyFont="1" applyBorder="1" applyAlignment="1">
      <alignment horizontal="left" vertical="top" wrapText="1"/>
    </xf>
    <xf numFmtId="0" fontId="19" fillId="0" borderId="87" xfId="0" applyFont="1" applyBorder="1" applyAlignment="1">
      <alignment horizontal="left" vertical="top" wrapText="1"/>
    </xf>
    <xf numFmtId="0" fontId="19" fillId="15" borderId="25" xfId="0" applyFont="1" applyFill="1" applyBorder="1" applyAlignment="1">
      <alignment horizontal="left" vertical="center" wrapText="1"/>
    </xf>
    <xf numFmtId="0" fontId="19" fillId="15" borderId="15" xfId="0" applyFont="1" applyFill="1" applyBorder="1" applyAlignment="1">
      <alignment horizontal="left" vertical="center" wrapText="1"/>
    </xf>
    <xf numFmtId="0" fontId="19" fillId="15" borderId="1" xfId="0" applyFont="1" applyFill="1" applyBorder="1" applyAlignment="1">
      <alignment horizontal="left" vertical="center" wrapText="1"/>
    </xf>
    <xf numFmtId="0" fontId="19" fillId="15" borderId="18" xfId="0" applyFont="1" applyFill="1" applyBorder="1" applyAlignment="1">
      <alignment horizontal="left" vertical="center" wrapText="1"/>
    </xf>
    <xf numFmtId="0" fontId="12" fillId="0" borderId="76" xfId="0" applyFont="1" applyBorder="1" applyAlignment="1" applyProtection="1">
      <alignment horizontal="left" wrapText="1"/>
      <protection locked="0"/>
    </xf>
    <xf numFmtId="0" fontId="12" fillId="0" borderId="87" xfId="0" applyFont="1" applyBorder="1" applyAlignment="1" applyProtection="1">
      <alignment horizontal="left" wrapText="1"/>
      <protection locked="0"/>
    </xf>
    <xf numFmtId="0" fontId="19" fillId="15" borderId="87" xfId="0" applyFont="1" applyFill="1" applyBorder="1" applyAlignment="1">
      <alignment horizontal="left" wrapText="1"/>
    </xf>
    <xf numFmtId="0" fontId="30" fillId="15" borderId="54" xfId="0" applyFont="1" applyFill="1" applyBorder="1" applyAlignment="1">
      <alignment horizontal="left" vertical="center"/>
    </xf>
    <xf numFmtId="0" fontId="30" fillId="15" borderId="15" xfId="0" applyFont="1" applyFill="1" applyBorder="1" applyAlignment="1">
      <alignment vertical="center"/>
    </xf>
    <xf numFmtId="165" fontId="30" fillId="15" borderId="77" xfId="0" quotePrefix="1" applyNumberFormat="1" applyFont="1" applyFill="1" applyBorder="1" applyAlignment="1">
      <alignment horizontal="center" vertical="center"/>
    </xf>
    <xf numFmtId="0" fontId="19" fillId="15" borderId="98" xfId="0" applyFont="1" applyFill="1" applyBorder="1" applyAlignment="1">
      <alignment horizontal="left" vertical="top" wrapText="1"/>
    </xf>
    <xf numFmtId="0" fontId="19" fillId="15" borderId="76" xfId="0" applyFont="1" applyFill="1" applyBorder="1" applyAlignment="1">
      <alignment horizontal="left" vertical="top" wrapText="1"/>
    </xf>
    <xf numFmtId="0" fontId="19" fillId="15" borderId="87" xfId="0" applyFont="1" applyFill="1" applyBorder="1" applyAlignment="1">
      <alignment horizontal="left" vertical="top" wrapText="1"/>
    </xf>
    <xf numFmtId="0" fontId="12" fillId="0" borderId="76" xfId="0" applyFont="1" applyBorder="1" applyAlignment="1">
      <alignment horizontal="left"/>
    </xf>
    <xf numFmtId="169" fontId="27" fillId="11" borderId="98" xfId="0" applyNumberFormat="1" applyFont="1" applyFill="1" applyBorder="1" applyAlignment="1">
      <alignment horizontal="center" vertical="center" wrapText="1"/>
    </xf>
    <xf numFmtId="169" fontId="27" fillId="11" borderId="76" xfId="0" applyNumberFormat="1" applyFont="1" applyFill="1" applyBorder="1" applyAlignment="1">
      <alignment horizontal="center" vertical="center" wrapText="1"/>
    </xf>
    <xf numFmtId="169" fontId="27" fillId="11" borderId="87" xfId="0" applyNumberFormat="1" applyFont="1" applyFill="1" applyBorder="1" applyAlignment="1">
      <alignment horizontal="center" vertical="center" wrapText="1"/>
    </xf>
    <xf numFmtId="0" fontId="20" fillId="4" borderId="25" xfId="0" applyFont="1" applyFill="1" applyBorder="1" applyAlignment="1">
      <alignment horizontal="left" vertical="center"/>
    </xf>
    <xf numFmtId="0" fontId="20" fillId="4" borderId="123" xfId="0" applyFont="1" applyFill="1" applyBorder="1" applyAlignment="1">
      <alignment horizontal="left" vertical="center"/>
    </xf>
    <xf numFmtId="0" fontId="23" fillId="12" borderId="32" xfId="0" applyFont="1" applyFill="1" applyBorder="1" applyAlignment="1">
      <alignment horizontal="left" vertical="center" wrapText="1"/>
    </xf>
    <xf numFmtId="0" fontId="23" fillId="12" borderId="89" xfId="0" applyFont="1" applyFill="1" applyBorder="1" applyAlignment="1">
      <alignment horizontal="left" vertical="center" wrapText="1"/>
    </xf>
    <xf numFmtId="0" fontId="19" fillId="12" borderId="32" xfId="0" applyFont="1" applyFill="1" applyBorder="1" applyAlignment="1">
      <alignment horizontal="left" vertical="center" wrapText="1"/>
    </xf>
    <xf numFmtId="0" fontId="19" fillId="12" borderId="89" xfId="0" applyFont="1" applyFill="1" applyBorder="1" applyAlignment="1">
      <alignment horizontal="left" vertical="center" wrapText="1"/>
    </xf>
    <xf numFmtId="0" fontId="23" fillId="12" borderId="184" xfId="0" applyFont="1" applyFill="1" applyBorder="1" applyAlignment="1">
      <alignment horizontal="left" vertical="center" wrapText="1"/>
    </xf>
    <xf numFmtId="0" fontId="23" fillId="12" borderId="185" xfId="0" applyFont="1" applyFill="1" applyBorder="1" applyAlignment="1">
      <alignment horizontal="left" vertical="center" wrapText="1"/>
    </xf>
    <xf numFmtId="0" fontId="23" fillId="12" borderId="186" xfId="0" applyFont="1" applyFill="1" applyBorder="1" applyAlignment="1">
      <alignment horizontal="left" vertical="center" wrapText="1"/>
    </xf>
    <xf numFmtId="0" fontId="20" fillId="4" borderId="98" xfId="0" applyFont="1" applyFill="1" applyBorder="1" applyAlignment="1">
      <alignment horizontal="center" vertical="center"/>
    </xf>
    <xf numFmtId="0" fontId="20" fillId="4" borderId="87" xfId="0" applyFont="1" applyFill="1" applyBorder="1" applyAlignment="1">
      <alignment horizontal="center" vertical="center"/>
    </xf>
    <xf numFmtId="166" fontId="92" fillId="5" borderId="177" xfId="0" quotePrefix="1" applyNumberFormat="1" applyFont="1" applyFill="1" applyBorder="1" applyAlignment="1" applyProtection="1">
      <alignment horizontal="center" vertical="center" wrapText="1"/>
      <protection hidden="1"/>
    </xf>
    <xf numFmtId="166" fontId="92" fillId="5" borderId="178" xfId="0" quotePrefix="1" applyNumberFormat="1" applyFont="1" applyFill="1" applyBorder="1" applyAlignment="1" applyProtection="1">
      <alignment horizontal="center" vertical="center" wrapText="1"/>
      <protection hidden="1"/>
    </xf>
    <xf numFmtId="0" fontId="12" fillId="12" borderId="32" xfId="0" applyFont="1" applyFill="1" applyBorder="1" applyAlignment="1">
      <alignment horizontal="left" vertical="center" wrapText="1"/>
    </xf>
    <xf numFmtId="0" fontId="12" fillId="12" borderId="89" xfId="0" applyFont="1" applyFill="1" applyBorder="1" applyAlignment="1">
      <alignment horizontal="left" vertical="center" wrapText="1"/>
    </xf>
    <xf numFmtId="0" fontId="20" fillId="4" borderId="77" xfId="0" applyFont="1" applyFill="1" applyBorder="1" applyAlignment="1">
      <alignment horizontal="center" vertical="center"/>
    </xf>
    <xf numFmtId="0" fontId="20" fillId="4" borderId="78"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1"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3" xfId="0" applyFont="1" applyFill="1" applyBorder="1" applyAlignment="1">
      <alignment horizontal="center" vertical="center"/>
    </xf>
    <xf numFmtId="169" fontId="12" fillId="7" borderId="90" xfId="9" applyNumberFormat="1" applyFont="1" applyFill="1" applyBorder="1" applyAlignment="1" applyProtection="1">
      <alignment horizontal="center" vertical="center" wrapText="1"/>
      <protection locked="0"/>
    </xf>
    <xf numFmtId="169" fontId="12" fillId="7" borderId="91" xfId="9" applyNumberFormat="1" applyFont="1" applyFill="1" applyBorder="1" applyAlignment="1" applyProtection="1">
      <alignment horizontal="center" vertical="center" wrapText="1"/>
      <protection locked="0"/>
    </xf>
    <xf numFmtId="0" fontId="20" fillId="4" borderId="3" xfId="0" applyFont="1" applyFill="1" applyBorder="1" applyAlignment="1">
      <alignment horizontal="right" vertical="center" wrapText="1"/>
    </xf>
    <xf numFmtId="0" fontId="20" fillId="4" borderId="122" xfId="0" applyFont="1" applyFill="1" applyBorder="1" applyAlignment="1">
      <alignment horizontal="right" vertical="center" wrapText="1"/>
    </xf>
    <xf numFmtId="0" fontId="19" fillId="0" borderId="98" xfId="0" applyFont="1" applyBorder="1" applyAlignment="1">
      <alignment horizontal="left" vertical="center" wrapText="1"/>
    </xf>
    <xf numFmtId="0" fontId="19" fillId="0" borderId="76" xfId="0" applyFont="1" applyBorder="1" applyAlignment="1">
      <alignment horizontal="left" vertical="center" wrapText="1"/>
    </xf>
    <xf numFmtId="169" fontId="12" fillId="7" borderId="98" xfId="9" applyNumberFormat="1" applyFont="1" applyFill="1" applyBorder="1" applyAlignment="1" applyProtection="1">
      <alignment horizontal="center" vertical="center" wrapText="1"/>
      <protection locked="0"/>
    </xf>
    <xf numFmtId="169" fontId="12" fillId="7" borderId="87" xfId="9" applyNumberFormat="1" applyFont="1" applyFill="1" applyBorder="1" applyAlignment="1" applyProtection="1">
      <alignment horizontal="center" vertical="center" wrapText="1"/>
      <protection locked="0"/>
    </xf>
    <xf numFmtId="169" fontId="27" fillId="11" borderId="34" xfId="0" applyNumberFormat="1" applyFont="1" applyFill="1" applyBorder="1" applyAlignment="1" applyProtection="1">
      <alignment horizontal="center" vertical="center" wrapText="1"/>
      <protection locked="0"/>
    </xf>
    <xf numFmtId="169" fontId="27" fillId="11" borderId="0" xfId="0" applyNumberFormat="1" applyFont="1" applyFill="1" applyAlignment="1" applyProtection="1">
      <alignment horizontal="center" vertical="center" wrapText="1"/>
      <protection locked="0"/>
    </xf>
    <xf numFmtId="169" fontId="27" fillId="11" borderId="92" xfId="0" applyNumberFormat="1" applyFont="1" applyFill="1" applyBorder="1" applyAlignment="1" applyProtection="1">
      <alignment horizontal="center" vertical="center" wrapText="1"/>
      <protection locked="0"/>
    </xf>
    <xf numFmtId="0" fontId="16" fillId="9" borderId="9" xfId="0" applyFont="1" applyFill="1" applyBorder="1" applyAlignment="1">
      <alignment vertical="center" wrapText="1"/>
    </xf>
    <xf numFmtId="0" fontId="16" fillId="9" borderId="0" xfId="0" applyFont="1" applyFill="1" applyAlignment="1">
      <alignment vertical="center"/>
    </xf>
    <xf numFmtId="169" fontId="27" fillId="11" borderId="24" xfId="0" applyNumberFormat="1" applyFont="1" applyFill="1" applyBorder="1" applyAlignment="1" applyProtection="1">
      <alignment horizontal="center" vertical="center" wrapText="1"/>
      <protection locked="0"/>
    </xf>
    <xf numFmtId="0" fontId="12" fillId="0" borderId="165" xfId="0" applyFont="1" applyBorder="1" applyAlignment="1" applyProtection="1">
      <alignment horizontal="left"/>
      <protection locked="0"/>
    </xf>
    <xf numFmtId="0" fontId="19" fillId="0" borderId="165" xfId="0" applyFont="1" applyBorder="1" applyAlignment="1">
      <alignment horizontal="left" vertical="top" wrapText="1"/>
    </xf>
    <xf numFmtId="0" fontId="20" fillId="4" borderId="162" xfId="0" applyFont="1" applyFill="1" applyBorder="1" applyAlignment="1">
      <alignment horizontal="center" vertical="center"/>
    </xf>
    <xf numFmtId="0" fontId="20" fillId="4" borderId="163" xfId="0" applyFont="1" applyFill="1" applyBorder="1" applyAlignment="1">
      <alignment horizontal="center" vertical="center"/>
    </xf>
    <xf numFmtId="0" fontId="20" fillId="4" borderId="101" xfId="0" applyFont="1" applyFill="1" applyBorder="1" applyAlignment="1">
      <alignment horizontal="center" vertical="center"/>
    </xf>
    <xf numFmtId="0" fontId="20" fillId="4" borderId="92" xfId="0" applyFont="1" applyFill="1" applyBorder="1" applyAlignment="1">
      <alignment horizontal="center" vertical="center"/>
    </xf>
    <xf numFmtId="0" fontId="20" fillId="4" borderId="130" xfId="0" applyFont="1" applyFill="1" applyBorder="1" applyAlignment="1">
      <alignment horizontal="center" vertical="center"/>
    </xf>
    <xf numFmtId="0" fontId="20" fillId="4" borderId="132" xfId="0" applyFont="1" applyFill="1" applyBorder="1" applyAlignment="1">
      <alignment horizontal="center" vertical="center"/>
    </xf>
    <xf numFmtId="0" fontId="20" fillId="4" borderId="164" xfId="0" applyFont="1" applyFill="1" applyBorder="1" applyAlignment="1">
      <alignment horizontal="center" vertical="center"/>
    </xf>
    <xf numFmtId="0" fontId="20" fillId="4" borderId="82" xfId="0" applyFont="1" applyFill="1" applyBorder="1" applyAlignment="1">
      <alignment vertical="center"/>
    </xf>
    <xf numFmtId="0" fontId="20" fillId="4" borderId="95" xfId="0" applyFont="1" applyFill="1" applyBorder="1" applyAlignment="1">
      <alignment vertical="center"/>
    </xf>
    <xf numFmtId="0" fontId="19" fillId="0" borderId="112" xfId="0" applyFont="1" applyBorder="1" applyAlignment="1">
      <alignment horizontal="left" vertical="top" wrapText="1"/>
    </xf>
    <xf numFmtId="0" fontId="19" fillId="0" borderId="107" xfId="0" applyFont="1" applyBorder="1" applyAlignment="1">
      <alignment horizontal="left" vertical="top" wrapText="1"/>
    </xf>
    <xf numFmtId="0" fontId="19" fillId="0" borderId="113" xfId="0" applyFont="1" applyBorder="1" applyAlignment="1">
      <alignment horizontal="left" vertical="top" wrapText="1"/>
    </xf>
    <xf numFmtId="170" fontId="12" fillId="11" borderId="82" xfId="11" applyNumberFormat="1" applyFont="1" applyFill="1" applyBorder="1" applyAlignment="1" applyProtection="1">
      <alignment horizontal="center" vertical="center"/>
    </xf>
    <xf numFmtId="170" fontId="12" fillId="11" borderId="96" xfId="11" applyNumberFormat="1" applyFont="1" applyFill="1" applyBorder="1" applyAlignment="1" applyProtection="1">
      <alignment horizontal="center" vertical="center"/>
    </xf>
    <xf numFmtId="170" fontId="12" fillId="11" borderId="97" xfId="11" applyNumberFormat="1" applyFont="1" applyFill="1" applyBorder="1" applyAlignment="1" applyProtection="1">
      <alignment horizontal="center" vertical="center"/>
    </xf>
    <xf numFmtId="0" fontId="20" fillId="4" borderId="3" xfId="0" applyFont="1" applyFill="1" applyBorder="1" applyAlignment="1">
      <alignment vertical="center"/>
    </xf>
    <xf numFmtId="0" fontId="20" fillId="4" borderId="30" xfId="0" applyFont="1" applyFill="1" applyBorder="1" applyAlignment="1">
      <alignment vertical="center"/>
    </xf>
    <xf numFmtId="0" fontId="20" fillId="4" borderId="34" xfId="0" applyFont="1" applyFill="1" applyBorder="1" applyAlignment="1">
      <alignment vertical="center"/>
    </xf>
    <xf numFmtId="0" fontId="20" fillId="4" borderId="24" xfId="0" applyFont="1" applyFill="1" applyBorder="1" applyAlignment="1">
      <alignment vertical="center"/>
    </xf>
    <xf numFmtId="0" fontId="20" fillId="4" borderId="25" xfId="0" applyFont="1" applyFill="1" applyBorder="1" applyAlignment="1">
      <alignment vertical="center"/>
    </xf>
    <xf numFmtId="0" fontId="20" fillId="4" borderId="16" xfId="0" applyFont="1" applyFill="1" applyBorder="1" applyAlignment="1">
      <alignment vertical="center"/>
    </xf>
    <xf numFmtId="0" fontId="19" fillId="0" borderId="190" xfId="0" applyFont="1" applyBorder="1" applyAlignment="1">
      <alignment horizontal="left" vertical="top" wrapText="1"/>
    </xf>
    <xf numFmtId="0" fontId="19" fillId="0" borderId="191" xfId="0" applyFont="1" applyBorder="1" applyAlignment="1">
      <alignment horizontal="left" vertical="top" wrapText="1"/>
    </xf>
    <xf numFmtId="0" fontId="19" fillId="0" borderId="192" xfId="0" applyFont="1" applyBorder="1" applyAlignment="1">
      <alignment horizontal="left" vertical="top" wrapText="1"/>
    </xf>
    <xf numFmtId="0" fontId="20" fillId="9" borderId="18" xfId="0" applyFont="1" applyFill="1" applyBorder="1" applyAlignment="1">
      <alignment horizontal="center" vertical="center" wrapText="1"/>
    </xf>
    <xf numFmtId="169" fontId="27" fillId="11" borderId="98" xfId="0" applyNumberFormat="1" applyFont="1" applyFill="1" applyBorder="1" applyAlignment="1" applyProtection="1">
      <alignment horizontal="center" vertical="center" wrapText="1"/>
      <protection locked="0"/>
    </xf>
    <xf numFmtId="169" fontId="27" fillId="11" borderId="76" xfId="0" applyNumberFormat="1" applyFont="1" applyFill="1" applyBorder="1" applyAlignment="1" applyProtection="1">
      <alignment horizontal="center" vertical="center" wrapText="1"/>
      <protection locked="0"/>
    </xf>
    <xf numFmtId="0" fontId="19" fillId="0" borderId="188" xfId="0" applyFont="1" applyBorder="1" applyAlignment="1">
      <alignment horizontal="left" vertical="top" wrapText="1"/>
    </xf>
    <xf numFmtId="0" fontId="19" fillId="0" borderId="189" xfId="0" applyFont="1" applyBorder="1" applyAlignment="1">
      <alignment horizontal="left" vertical="top" wrapText="1"/>
    </xf>
    <xf numFmtId="0" fontId="20" fillId="4" borderId="0" xfId="0" applyFont="1" applyFill="1" applyAlignment="1">
      <alignment horizontal="center" vertical="center" wrapText="1"/>
    </xf>
    <xf numFmtId="0" fontId="20" fillId="4" borderId="92" xfId="0" applyFont="1" applyFill="1" applyBorder="1" applyAlignment="1">
      <alignment horizontal="center" vertical="center" wrapText="1"/>
    </xf>
    <xf numFmtId="0" fontId="20" fillId="9" borderId="1" xfId="0" applyFont="1" applyFill="1" applyBorder="1" applyAlignment="1">
      <alignment horizontal="left" vertical="center" wrapText="1"/>
    </xf>
    <xf numFmtId="0" fontId="20" fillId="9" borderId="18" xfId="0" applyFont="1" applyFill="1" applyBorder="1" applyAlignment="1">
      <alignment horizontal="left" vertical="center" wrapText="1"/>
    </xf>
    <xf numFmtId="0" fontId="20" fillId="9" borderId="19"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2" fillId="8" borderId="19" xfId="0" applyFont="1" applyFill="1" applyBorder="1" applyAlignment="1">
      <alignment horizontal="left" vertical="center" wrapText="1"/>
    </xf>
    <xf numFmtId="49" fontId="19" fillId="7" borderId="98" xfId="10" applyNumberFormat="1" applyFont="1" applyFill="1" applyBorder="1" applyAlignment="1" applyProtection="1">
      <alignment horizontal="left" vertical="center" wrapText="1"/>
      <protection locked="0"/>
    </xf>
    <xf numFmtId="49" fontId="19" fillId="7" borderId="87" xfId="10" applyNumberFormat="1" applyFont="1" applyFill="1" applyBorder="1" applyAlignment="1" applyProtection="1">
      <alignment horizontal="left" vertical="center"/>
      <protection locked="0"/>
    </xf>
    <xf numFmtId="49" fontId="19" fillId="7" borderId="130" xfId="10" applyNumberFormat="1" applyFont="1" applyFill="1" applyBorder="1" applyAlignment="1" applyProtection="1">
      <alignment horizontal="left" vertical="center" wrapText="1"/>
      <protection locked="0"/>
    </xf>
    <xf numFmtId="49" fontId="19" fillId="7" borderId="132" xfId="10" applyNumberFormat="1" applyFont="1" applyFill="1" applyBorder="1" applyAlignment="1" applyProtection="1">
      <alignment horizontal="left" vertical="center"/>
      <protection locked="0"/>
    </xf>
    <xf numFmtId="0" fontId="19" fillId="8" borderId="1" xfId="0" applyFont="1" applyFill="1" applyBorder="1" applyAlignment="1">
      <alignment horizontal="left" vertical="center" wrapText="1"/>
    </xf>
    <xf numFmtId="0" fontId="19" fillId="0" borderId="188" xfId="12" applyFont="1" applyBorder="1" applyAlignment="1">
      <alignment horizontal="left" vertical="top" wrapText="1"/>
    </xf>
    <xf numFmtId="0" fontId="19" fillId="0" borderId="191" xfId="12" applyFont="1" applyBorder="1" applyAlignment="1">
      <alignment horizontal="left" vertical="top" wrapText="1"/>
    </xf>
    <xf numFmtId="0" fontId="19" fillId="0" borderId="189" xfId="12" applyFont="1" applyBorder="1" applyAlignment="1">
      <alignment horizontal="left" vertical="top" wrapText="1"/>
    </xf>
    <xf numFmtId="0" fontId="12" fillId="0" borderId="191" xfId="0" applyFont="1" applyBorder="1" applyAlignment="1" applyProtection="1">
      <alignment horizontal="left"/>
      <protection locked="0"/>
    </xf>
    <xf numFmtId="0" fontId="12" fillId="0" borderId="189" xfId="0" applyFont="1" applyBorder="1" applyAlignment="1" applyProtection="1">
      <alignment horizontal="left"/>
      <protection locked="0"/>
    </xf>
    <xf numFmtId="0" fontId="23" fillId="10" borderId="82" xfId="0" applyFont="1" applyFill="1" applyBorder="1" applyAlignment="1">
      <alignment horizontal="center" vertical="center" wrapText="1"/>
    </xf>
    <xf numFmtId="0" fontId="23" fillId="10" borderId="91" xfId="0" applyFont="1" applyFill="1" applyBorder="1" applyAlignment="1">
      <alignment horizontal="center" vertical="center" wrapText="1"/>
    </xf>
    <xf numFmtId="0" fontId="23" fillId="10" borderId="97" xfId="0" applyFont="1" applyFill="1" applyBorder="1" applyAlignment="1">
      <alignment horizontal="center" vertical="center" wrapText="1"/>
    </xf>
    <xf numFmtId="0" fontId="12" fillId="8" borderId="91" xfId="0" applyFont="1" applyFill="1" applyBorder="1" applyAlignment="1">
      <alignment horizontal="left" vertical="center" wrapText="1"/>
    </xf>
    <xf numFmtId="0" fontId="19" fillId="0" borderId="99" xfId="0" applyFont="1" applyBorder="1" applyAlignment="1">
      <alignment vertical="top" wrapText="1"/>
    </xf>
    <xf numFmtId="0" fontId="19" fillId="0" borderId="100" xfId="0" applyFont="1" applyBorder="1" applyAlignment="1">
      <alignment vertical="top" wrapText="1"/>
    </xf>
    <xf numFmtId="0" fontId="12" fillId="0" borderId="165" xfId="0" applyFont="1" applyBorder="1" applyAlignment="1">
      <alignment horizontal="left" vertical="top" wrapText="1"/>
    </xf>
    <xf numFmtId="0" fontId="19" fillId="0" borderId="98" xfId="0" applyFont="1" applyBorder="1" applyAlignment="1">
      <alignment vertical="center" wrapText="1"/>
    </xf>
    <xf numFmtId="0" fontId="19" fillId="0" borderId="76" xfId="0" applyFont="1" applyBorder="1" applyAlignment="1">
      <alignment vertical="center" wrapText="1"/>
    </xf>
    <xf numFmtId="0" fontId="19" fillId="0" borderId="87" xfId="0" applyFont="1" applyBorder="1" applyAlignment="1">
      <alignment vertical="center" wrapText="1"/>
    </xf>
    <xf numFmtId="0" fontId="12" fillId="0" borderId="98" xfId="0" applyFont="1" applyBorder="1" applyAlignment="1" applyProtection="1">
      <alignment horizontal="center" wrapText="1"/>
      <protection locked="0"/>
    </xf>
    <xf numFmtId="0" fontId="12" fillId="0" borderId="76" xfId="0" applyFont="1" applyBorder="1" applyAlignment="1" applyProtection="1">
      <alignment horizontal="center" wrapText="1"/>
      <protection locked="0"/>
    </xf>
    <xf numFmtId="0" fontId="12" fillId="0" borderId="87" xfId="0" applyFont="1" applyBorder="1" applyAlignment="1" applyProtection="1">
      <alignment horizontal="center" wrapText="1"/>
      <protection locked="0"/>
    </xf>
    <xf numFmtId="0" fontId="20" fillId="4" borderId="24" xfId="0" applyFont="1" applyFill="1" applyBorder="1" applyAlignment="1">
      <alignment horizontal="center" vertical="center" wrapText="1"/>
    </xf>
    <xf numFmtId="0" fontId="20" fillId="4" borderId="131" xfId="0" applyFont="1" applyFill="1" applyBorder="1" applyAlignment="1">
      <alignment horizontal="center" vertical="center" wrapText="1"/>
    </xf>
    <xf numFmtId="0" fontId="20" fillId="7" borderId="125" xfId="0" applyFont="1" applyFill="1" applyBorder="1" applyAlignment="1">
      <alignment horizontal="center" vertical="center" wrapText="1"/>
    </xf>
    <xf numFmtId="0" fontId="20" fillId="7" borderId="127" xfId="0" applyFont="1" applyFill="1" applyBorder="1" applyAlignment="1">
      <alignment horizontal="center" vertical="center" wrapText="1"/>
    </xf>
    <xf numFmtId="0" fontId="20" fillId="7" borderId="126" xfId="0" applyFont="1" applyFill="1" applyBorder="1" applyAlignment="1">
      <alignment horizontal="center" vertical="center" wrapText="1"/>
    </xf>
    <xf numFmtId="0" fontId="20" fillId="7" borderId="128" xfId="0" applyFont="1" applyFill="1" applyBorder="1" applyAlignment="1">
      <alignment horizontal="center" vertical="center" wrapText="1"/>
    </xf>
    <xf numFmtId="0" fontId="19" fillId="0" borderId="98" xfId="0" applyFont="1" applyBorder="1" applyAlignment="1">
      <alignment vertical="top" wrapText="1"/>
    </xf>
    <xf numFmtId="0" fontId="19" fillId="0" borderId="76" xfId="0" applyFont="1" applyBorder="1" applyAlignment="1">
      <alignment vertical="top" wrapText="1"/>
    </xf>
    <xf numFmtId="0" fontId="19" fillId="0" borderId="165" xfId="0" applyFont="1" applyBorder="1" applyAlignment="1">
      <alignment vertical="top" wrapText="1"/>
    </xf>
    <xf numFmtId="0" fontId="12" fillId="0" borderId="98" xfId="0" applyFont="1" applyBorder="1" applyAlignment="1" applyProtection="1">
      <alignment horizontal="left" vertical="center" wrapText="1"/>
      <protection locked="0"/>
    </xf>
    <xf numFmtId="0" fontId="12" fillId="0" borderId="76" xfId="0" applyFont="1" applyBorder="1" applyAlignment="1" applyProtection="1">
      <alignment horizontal="left" vertical="center"/>
      <protection locked="0"/>
    </xf>
    <xf numFmtId="0" fontId="12" fillId="0" borderId="165" xfId="0" applyFont="1" applyBorder="1" applyAlignment="1" applyProtection="1">
      <alignment horizontal="left" vertical="center"/>
      <protection locked="0"/>
    </xf>
    <xf numFmtId="0" fontId="22" fillId="0" borderId="131" xfId="0" applyFont="1" applyBorder="1" applyAlignment="1">
      <alignment horizontal="left" wrapText="1"/>
    </xf>
    <xf numFmtId="0" fontId="22" fillId="0" borderId="0" xfId="0" applyFont="1" applyAlignment="1">
      <alignment horizontal="left" wrapText="1"/>
    </xf>
    <xf numFmtId="0" fontId="19" fillId="0" borderId="153" xfId="0" applyFont="1" applyBorder="1" applyAlignment="1">
      <alignment horizontal="left" vertical="top" wrapText="1"/>
    </xf>
    <xf numFmtId="0" fontId="19" fillId="0" borderId="154" xfId="0" applyFont="1" applyBorder="1" applyAlignment="1">
      <alignment horizontal="left" vertical="top" wrapText="1"/>
    </xf>
    <xf numFmtId="0" fontId="19" fillId="0" borderId="155" xfId="0" applyFont="1" applyBorder="1" applyAlignment="1">
      <alignment horizontal="left" vertical="top" wrapText="1"/>
    </xf>
    <xf numFmtId="0" fontId="19" fillId="0" borderId="98" xfId="0" applyFont="1" applyBorder="1" applyAlignment="1">
      <alignment horizontal="left" wrapText="1"/>
    </xf>
    <xf numFmtId="0" fontId="19" fillId="0" borderId="76" xfId="0" applyFont="1" applyBorder="1" applyAlignment="1">
      <alignment horizontal="left" wrapText="1"/>
    </xf>
    <xf numFmtId="0" fontId="16" fillId="4" borderId="25"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3" borderId="0" xfId="0" quotePrefix="1" applyFont="1" applyFill="1" applyAlignment="1">
      <alignment horizontal="left" vertical="center"/>
    </xf>
    <xf numFmtId="0" fontId="16" fillId="4" borderId="1"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72" fillId="4" borderId="15" xfId="13" applyFont="1" applyFill="1" applyBorder="1" applyAlignment="1">
      <alignment horizontal="center" vertical="center"/>
    </xf>
    <xf numFmtId="0" fontId="12" fillId="9" borderId="18" xfId="0" applyFont="1" applyFill="1" applyBorder="1" applyAlignment="1"/>
    <xf numFmtId="0" fontId="12" fillId="9" borderId="19" xfId="0" applyFont="1" applyFill="1" applyBorder="1" applyAlignment="1"/>
    <xf numFmtId="0" fontId="12" fillId="4" borderId="21" xfId="0" applyFont="1" applyFill="1" applyBorder="1" applyAlignment="1"/>
    <xf numFmtId="0" fontId="12" fillId="4" borderId="12" xfId="0" applyFont="1" applyFill="1" applyBorder="1" applyAlignment="1"/>
    <xf numFmtId="0" fontId="12" fillId="4" borderId="39" xfId="0" applyFont="1" applyFill="1" applyBorder="1" applyAlignment="1"/>
    <xf numFmtId="0" fontId="12" fillId="4" borderId="40" xfId="0" applyFont="1" applyFill="1" applyBorder="1" applyAlignment="1"/>
    <xf numFmtId="0" fontId="12" fillId="9" borderId="43" xfId="0" applyFont="1" applyFill="1" applyBorder="1" applyAlignment="1"/>
    <xf numFmtId="0" fontId="12" fillId="9" borderId="44" xfId="0" applyFont="1" applyFill="1" applyBorder="1" applyAlignment="1"/>
    <xf numFmtId="0" fontId="12" fillId="16" borderId="9" xfId="0" applyFont="1" applyFill="1" applyBorder="1" applyAlignment="1"/>
    <xf numFmtId="166" fontId="12" fillId="16" borderId="9" xfId="0" applyNumberFormat="1" applyFont="1" applyFill="1" applyBorder="1" applyAlignment="1"/>
    <xf numFmtId="0" fontId="31" fillId="9" borderId="29" xfId="0" applyFont="1" applyFill="1" applyBorder="1" applyAlignment="1"/>
    <xf numFmtId="0" fontId="31" fillId="9" borderId="30" xfId="0" applyFont="1" applyFill="1" applyBorder="1" applyAlignment="1"/>
    <xf numFmtId="0" fontId="12" fillId="9" borderId="29" xfId="0" applyFont="1" applyFill="1" applyBorder="1" applyAlignment="1"/>
    <xf numFmtId="0" fontId="12" fillId="9" borderId="30" xfId="0" applyFont="1" applyFill="1" applyBorder="1" applyAlignment="1"/>
    <xf numFmtId="0" fontId="15" fillId="4" borderId="21" xfId="0" applyFont="1" applyFill="1" applyBorder="1" applyAlignment="1"/>
    <xf numFmtId="0" fontId="15" fillId="4" borderId="60" xfId="0" applyFont="1" applyFill="1" applyBorder="1" applyAlignment="1"/>
    <xf numFmtId="0" fontId="15" fillId="4" borderId="5" xfId="0" applyFont="1" applyFill="1" applyBorder="1" applyAlignment="1"/>
    <xf numFmtId="0" fontId="15" fillId="4" borderId="61" xfId="0" applyFont="1" applyFill="1" applyBorder="1" applyAlignment="1"/>
    <xf numFmtId="0" fontId="15" fillId="4" borderId="64" xfId="0" applyFont="1" applyFill="1" applyBorder="1" applyAlignment="1"/>
    <xf numFmtId="0" fontId="15" fillId="4" borderId="65" xfId="0" applyFont="1" applyFill="1" applyBorder="1" applyAlignment="1"/>
    <xf numFmtId="0" fontId="15" fillId="9" borderId="66" xfId="0" applyFont="1" applyFill="1" applyBorder="1" applyAlignment="1"/>
    <xf numFmtId="0" fontId="15" fillId="9" borderId="67" xfId="0" applyFont="1" applyFill="1" applyBorder="1" applyAlignment="1"/>
    <xf numFmtId="0" fontId="33" fillId="15" borderId="0" xfId="0" quotePrefix="1" applyFont="1" applyFill="1" applyAlignment="1"/>
    <xf numFmtId="0" fontId="33" fillId="15" borderId="11" xfId="0" applyFont="1" applyFill="1" applyBorder="1" applyAlignment="1"/>
    <xf numFmtId="0" fontId="33" fillId="15" borderId="23" xfId="0" applyFont="1" applyFill="1" applyBorder="1" applyAlignment="1"/>
    <xf numFmtId="0" fontId="33" fillId="15" borderId="0" xfId="0" applyFont="1" applyFill="1" applyAlignment="1"/>
    <xf numFmtId="0" fontId="1" fillId="4" borderId="3" xfId="0" applyFont="1" applyFill="1" applyBorder="1" applyAlignment="1"/>
    <xf numFmtId="0" fontId="1" fillId="4" borderId="30" xfId="0" applyFont="1" applyFill="1" applyBorder="1" applyAlignment="1"/>
    <xf numFmtId="0" fontId="1" fillId="4" borderId="34" xfId="0" applyFont="1" applyFill="1" applyBorder="1" applyAlignment="1"/>
    <xf numFmtId="0" fontId="1" fillId="4" borderId="24" xfId="0" applyFont="1" applyFill="1" applyBorder="1" applyAlignment="1"/>
    <xf numFmtId="0" fontId="1" fillId="4" borderId="25" xfId="0" applyFont="1" applyFill="1" applyBorder="1" applyAlignment="1"/>
    <xf numFmtId="0" fontId="1" fillId="4" borderId="16" xfId="0" applyFont="1" applyFill="1" applyBorder="1" applyAlignment="1"/>
    <xf numFmtId="0" fontId="1" fillId="4" borderId="0" xfId="0" applyFont="1" applyFill="1" applyAlignment="1"/>
  </cellXfs>
  <cellStyles count="45">
    <cellStyle name="Comma" xfId="4" xr:uid="{00000000-0005-0000-0000-000000000000}"/>
    <cellStyle name="Comma [0]" xfId="5" xr:uid="{00000000-0005-0000-0000-000001000000}"/>
    <cellStyle name="Comma [0] 2" xfId="18" xr:uid="{6D858644-9A14-4846-8F1D-11C94EC5461F}"/>
    <cellStyle name="Comma [0] 2 2" xfId="36" xr:uid="{49357A53-F094-4C45-84C7-975A077662F7}"/>
    <cellStyle name="Comma [0] 3" xfId="26" xr:uid="{1CAD682F-8FE0-4379-A795-9D92278D22C2}"/>
    <cellStyle name="Comma 2" xfId="17" xr:uid="{2B8255AA-872F-473B-B7AE-4D6D02F0755F}"/>
    <cellStyle name="Comma 2 2" xfId="35" xr:uid="{69223873-49CD-46E8-9488-B3606F246CAD}"/>
    <cellStyle name="Comma 3" xfId="11" xr:uid="{00000000-0005-0000-0000-000002000000}"/>
    <cellStyle name="Comma 3 2" xfId="20" xr:uid="{FD1E3EA5-697D-4429-B2B0-551B2CE00132}"/>
    <cellStyle name="Comma 3 2 2" xfId="38" xr:uid="{A64376EA-C6C3-43F9-A021-E2935FB6D54B}"/>
    <cellStyle name="Comma 3 3" xfId="29" xr:uid="{184D7575-505D-468C-A8D3-4EF0275DFAD3}"/>
    <cellStyle name="Comma 4" xfId="14" xr:uid="{3B99632A-CEEA-4CCE-94D3-3667C77C5D99}"/>
    <cellStyle name="Comma 4 2" xfId="32" xr:uid="{4B0846D7-324C-4CF0-8E37-E69DEAE5C5C5}"/>
    <cellStyle name="Comma 5" xfId="25" xr:uid="{F30DED95-6D8C-4E42-B039-0D0698F1253C}"/>
    <cellStyle name="Comma 6" xfId="22" xr:uid="{A26ACF45-844A-4018-B955-DCBE50E7E6EB}"/>
    <cellStyle name="Comma 7" xfId="41" xr:uid="{55E4493D-0889-433E-A03B-12A5FA092DD2}"/>
    <cellStyle name="Comma 8" xfId="40" xr:uid="{16392B16-8928-43EE-8F62-FF2E54FA6048}"/>
    <cellStyle name="Currency" xfId="2" xr:uid="{00000000-0005-0000-0000-000003000000}"/>
    <cellStyle name="Currency [0]" xfId="3" xr:uid="{00000000-0005-0000-0000-000004000000}"/>
    <cellStyle name="Currency [0] 2" xfId="16" xr:uid="{07703668-5632-45C0-9DD8-29E1C23126A7}"/>
    <cellStyle name="Currency [0] 2 2" xfId="34" xr:uid="{85E0A5BA-F5A1-4113-80B7-C5410B875F42}"/>
    <cellStyle name="Currency [0] 3" xfId="24" xr:uid="{AD5DCB6C-CAD9-4961-AFC5-BB1BB37CE09A}"/>
    <cellStyle name="Currency 2" xfId="15" xr:uid="{A71BD67A-C1E6-4D2F-B1B9-60FC3BBEC15D}"/>
    <cellStyle name="Currency 2 2" xfId="33" xr:uid="{8955724D-B88E-45A6-A860-722E1FBEDBED}"/>
    <cellStyle name="Currency 3" xfId="19" xr:uid="{C8C00B97-485E-46A8-8727-E093E088DA9B}"/>
    <cellStyle name="Currency 3 2" xfId="37" xr:uid="{50000A32-A074-4F99-AA1F-3008785FD88E}"/>
    <cellStyle name="Currency 4" xfId="23" xr:uid="{6F48A88B-5C7E-42F5-AC8C-46CD8E978AB5}"/>
    <cellStyle name="Currency 5" xfId="27" xr:uid="{09876DD8-6CCD-4303-8A73-53D8C8F71EA4}"/>
    <cellStyle name="Currency 6" xfId="28" xr:uid="{DE0A49F6-7F1A-4FF0-B8F2-8C9EE76D6A06}"/>
    <cellStyle name="Currency 7" xfId="31" xr:uid="{589E7378-2B05-4DEE-95E8-5F04712024FF}"/>
    <cellStyle name="Hyperlink" xfId="7" xr:uid="{00000000-0005-0000-0000-000005000000}"/>
    <cellStyle name="Neutral" xfId="9" xr:uid="{00000000-0005-0000-0000-000006000000}"/>
    <cellStyle name="Neutral 2" xfId="10" xr:uid="{00000000-0005-0000-0000-000007000000}"/>
    <cellStyle name="Normal" xfId="0" builtinId="0"/>
    <cellStyle name="Normal 2" xfId="12" xr:uid="{00000000-0005-0000-0000-000009000000}"/>
    <cellStyle name="Normal 2 2" xfId="21" xr:uid="{6C2473B7-C52F-4B02-859A-AB2895DF8C54}"/>
    <cellStyle name="Normal 2 2 2" xfId="13" xr:uid="{00000000-0005-0000-0000-00000A000000}"/>
    <cellStyle name="Normal 2 2 3" xfId="39" xr:uid="{D992942D-94F4-462B-8B59-DEF21FBABC8E}"/>
    <cellStyle name="Normal 2 3" xfId="30" xr:uid="{548F17F7-2206-470E-82F3-B64D2CC5E460}"/>
    <cellStyle name="Normal 2 4" xfId="42" xr:uid="{8714832C-8808-4613-BACE-4EEB873AD2C6}"/>
    <cellStyle name="Normal 2 4 2" xfId="43" xr:uid="{7ED7B77F-1960-41CA-9884-FFDDAE884E3E}"/>
    <cellStyle name="Normal 2 4 3" xfId="44" xr:uid="{A0574F04-2F69-45AF-BE10-05E6732DF57A}"/>
    <cellStyle name="Normal 4 2" xfId="6" xr:uid="{00000000-0005-0000-0000-00000B000000}"/>
    <cellStyle name="Normal 5" xfId="8" xr:uid="{00000000-0005-0000-0000-00000C000000}"/>
    <cellStyle name="Percent" xfId="1" xr:uid="{00000000-0005-0000-0000-00000D000000}"/>
  </cellStyles>
  <dxfs count="423">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76" formatCode="0.00000"/>
      <fill>
        <patternFill patternType="solid">
          <bgColor theme="0" tint="-4.9897762993255407E-2"/>
        </patternFill>
      </fill>
      <protection locked="0" hidden="1"/>
    </dxf>
    <dxf>
      <numFmt numFmtId="171" formatCode="0.0000"/>
      <fill>
        <patternFill patternType="solid">
          <bgColor theme="0"/>
        </patternFill>
      </fill>
      <protection locked="0" hidden="1"/>
    </dxf>
    <dxf>
      <border>
        <top style="thin">
          <color theme="4" tint="0.39994506668294322"/>
        </top>
      </border>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
      <numFmt numFmtId="171" formatCode="0.0000"/>
      <fill>
        <patternFill patternType="solid">
          <bgColor theme="0"/>
        </patternFill>
      </fill>
      <protection locked="0" hidden="1"/>
    </dxf>
    <dxf>
      <numFmt numFmtId="171" formatCode="0.0000"/>
      <fill>
        <patternFill patternType="solid">
          <bgColor theme="0"/>
        </patternFill>
      </fill>
      <protection locked="0" hidden="1"/>
    </dxf>
    <dxf>
      <fill>
        <patternFill patternType="solid">
          <bgColor theme="0"/>
        </patternFill>
      </fill>
      <protection locked="0" hidden="1"/>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4"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ill>
        <patternFill>
          <bgColor theme="3"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color theme="1"/>
      </font>
    </dxf>
    <dxf>
      <font>
        <color theme="1"/>
      </font>
    </dxf>
    <dxf>
      <font>
        <color theme="1"/>
      </font>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C1E04"/>
      <color rgb="FF0A4BB7"/>
      <color rgb="FF1E35BF"/>
      <color rgb="FFE47608"/>
      <color rgb="FF646569"/>
      <color rgb="FF282F54"/>
      <color rgb="FF282F60"/>
      <color rgb="FF0A4B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customXml" Target="../customXml/item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24999999999997"/>
          <c:y val="0.126"/>
          <c:w val="0.80574999999999997"/>
          <c:h val="0.7087499999999998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F7E-4766-9A99-B8EE32AD5D76}"/>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('500'!$E$42,'500'!$F$43,'500'!$G$44,'500'!$H$45,'500'!$I$46)</c:f>
            </c:numRef>
          </c:yVal>
          <c:smooth val="0"/>
          <c:extLst>
            <c:ext xmlns:c16="http://schemas.microsoft.com/office/drawing/2014/chart" uri="{C3380CC4-5D6E-409C-BE32-E72D297353CC}">
              <c16:uniqueId val="{00000001-4F7E-4766-9A99-B8EE32AD5D76}"/>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F7E-4766-9A99-B8EE32AD5D76}"/>
            </c:ext>
          </c:extLst>
        </c:ser>
        <c:dLbls>
          <c:showLegendKey val="0"/>
          <c:showVal val="0"/>
          <c:showCatName val="0"/>
          <c:showSerName val="0"/>
          <c:showPercent val="0"/>
          <c:showBubbleSize val="0"/>
        </c:dLbls>
        <c:axId val="519014272"/>
        <c:axId val="519016448"/>
      </c:scatterChart>
      <c:valAx>
        <c:axId val="519014272"/>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6448"/>
        <c:crosses val="autoZero"/>
        <c:crossBetween val="midCat"/>
      </c:valAx>
      <c:valAx>
        <c:axId val="519016448"/>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4272"/>
        <c:crosses val="autoZero"/>
        <c:crossBetween val="midCat"/>
      </c:valAx>
    </c:plotArea>
    <c:legend>
      <c:legendPos val="t"/>
      <c:layout>
        <c:manualLayout>
          <c:xMode val="edge"/>
          <c:yMode val="edge"/>
          <c:x val="0.1127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73FB-48D2-A3CF-24480AB8A1DD}"/>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('502'!$E$54,'502'!$F$55,'502'!$G$56,'502'!$H$57,'502'!$I$58)</c:f>
            </c:numRef>
          </c:yVal>
          <c:smooth val="0"/>
          <c:extLst>
            <c:ext xmlns:c16="http://schemas.microsoft.com/office/drawing/2014/chart" uri="{C3380CC4-5D6E-409C-BE32-E72D297353CC}">
              <c16:uniqueId val="{00000001-73FB-48D2-A3CF-24480AB8A1DD}"/>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73FB-48D2-A3CF-24480AB8A1DD}"/>
            </c:ext>
          </c:extLst>
        </c:ser>
        <c:dLbls>
          <c:showLegendKey val="0"/>
          <c:showVal val="0"/>
          <c:showCatName val="0"/>
          <c:showSerName val="0"/>
          <c:showPercent val="0"/>
          <c:showBubbleSize val="0"/>
        </c:dLbls>
        <c:axId val="301318528"/>
        <c:axId val="301320448"/>
      </c:scatterChart>
      <c:valAx>
        <c:axId val="3013185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20448"/>
        <c:crosses val="autoZero"/>
        <c:crossBetween val="midCat"/>
      </c:valAx>
      <c:valAx>
        <c:axId val="30132044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18528"/>
        <c:crosses val="autoZero"/>
        <c:crossBetween val="midCat"/>
      </c:valAx>
    </c:plotArea>
    <c:legend>
      <c:legendPos val="t"/>
      <c:layout>
        <c:manualLayout>
          <c:xMode val="edge"/>
          <c:yMode val="edge"/>
          <c:x val="0.106"/>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561F-4115-8F33-23F1C828525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('502'!$E$65,'502'!$F$66,'502'!$G$67,'502'!$H$68,'502'!$I$69)</c:f>
            </c:numRef>
          </c:yVal>
          <c:smooth val="0"/>
          <c:extLst>
            <c:ext xmlns:c16="http://schemas.microsoft.com/office/drawing/2014/chart" uri="{C3380CC4-5D6E-409C-BE32-E72D297353CC}">
              <c16:uniqueId val="{00000001-561F-4115-8F33-23F1C828525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561F-4115-8F33-23F1C8285257}"/>
            </c:ext>
          </c:extLst>
        </c:ser>
        <c:dLbls>
          <c:showLegendKey val="0"/>
          <c:showVal val="0"/>
          <c:showCatName val="0"/>
          <c:showSerName val="0"/>
          <c:showPercent val="0"/>
          <c:showBubbleSize val="0"/>
        </c:dLbls>
        <c:axId val="301563904"/>
        <c:axId val="301565824"/>
      </c:scatterChart>
      <c:valAx>
        <c:axId val="3015639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65824"/>
        <c:crosses val="autoZero"/>
        <c:crossBetween val="midCat"/>
      </c:valAx>
      <c:valAx>
        <c:axId val="3015658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Arial"/>
                <a:ea typeface="Arial"/>
                <a:cs typeface="Arial"/>
              </a:defRPr>
            </a:pPr>
            <a:endParaRPr lang="en-US"/>
          </a:p>
        </c:txPr>
        <c:crossAx val="301563904"/>
        <c:crosses val="autoZero"/>
        <c:crossBetween val="midCat"/>
      </c:valAx>
    </c:plotArea>
    <c:legend>
      <c:legendPos val="t"/>
      <c:layout>
        <c:manualLayout>
          <c:xMode val="edge"/>
          <c:yMode val="edge"/>
          <c:x val="0.10150000000000001"/>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8"/>
          <c:w val="0.76324999999999987"/>
          <c:h val="0.76024999999999987"/>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'502'!$I$58</c:f>
            </c:numRef>
          </c:yVal>
          <c:smooth val="0"/>
          <c:extLst>
            <c:ext xmlns:c16="http://schemas.microsoft.com/office/drawing/2014/chart" uri="{C3380CC4-5D6E-409C-BE32-E72D297353CC}">
              <c16:uniqueId val="{00000000-CAD6-4EC8-B17D-F0E7C4D8503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AD6-4EC8-B17D-F0E7C4D85036}"/>
            </c:ext>
          </c:extLst>
        </c:ser>
        <c:dLbls>
          <c:showLegendKey val="0"/>
          <c:showVal val="0"/>
          <c:showCatName val="0"/>
          <c:showSerName val="0"/>
          <c:showPercent val="0"/>
          <c:showBubbleSize val="0"/>
        </c:dLbls>
        <c:axId val="301579648"/>
        <c:axId val="301581440"/>
      </c:scatterChart>
      <c:valAx>
        <c:axId val="3015796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81440"/>
        <c:crosses val="autoZero"/>
        <c:crossBetween val="midCat"/>
        <c:majorUnit val="4.9999999999999992E-3"/>
      </c:valAx>
      <c:valAx>
        <c:axId val="3015814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79648"/>
        <c:crosses val="autoZero"/>
        <c:crossBetween val="midCat"/>
      </c:valAx>
    </c:plotArea>
    <c:legend>
      <c:legendPos val="t"/>
      <c:layout>
        <c:manualLayout>
          <c:xMode val="edge"/>
          <c:yMode val="edge"/>
          <c:x val="0.10575"/>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rgbClr val="948A54"/>
              </a:solidFill>
              <a:ln w="9525">
                <a:noFill/>
              </a:ln>
              <a:effectLst/>
            </c:spPr>
          </c:marker>
          <c:xVal>
            <c:numLit>
              <c:formatCode>General</c:formatCode>
              <c:ptCount val="1"/>
              <c:pt idx="0">
                <c:v>0.994999999999999</c:v>
              </c:pt>
            </c:numLit>
          </c:xVal>
          <c:yVal>
            <c:numRef>
              <c:f>'502'!$I$69</c:f>
            </c:numRef>
          </c:yVal>
          <c:smooth val="0"/>
          <c:extLst>
            <c:ext xmlns:c16="http://schemas.microsoft.com/office/drawing/2014/chart" uri="{C3380CC4-5D6E-409C-BE32-E72D297353CC}">
              <c16:uniqueId val="{00000000-02DF-4D4A-9607-D8266344CD6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02DF-4D4A-9607-D8266344CD66}"/>
            </c:ext>
          </c:extLst>
        </c:ser>
        <c:dLbls>
          <c:showLegendKey val="0"/>
          <c:showVal val="0"/>
          <c:showCatName val="0"/>
          <c:showSerName val="0"/>
          <c:showPercent val="0"/>
          <c:showBubbleSize val="0"/>
        </c:dLbls>
        <c:axId val="301622784"/>
        <c:axId val="301624320"/>
      </c:scatterChart>
      <c:valAx>
        <c:axId val="3016227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4320"/>
        <c:crosses val="autoZero"/>
        <c:crossBetween val="midCat"/>
        <c:majorUnit val="4.9999999999999992E-3"/>
      </c:valAx>
      <c:valAx>
        <c:axId val="30162432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2784"/>
        <c:crosses val="autoZero"/>
        <c:crossBetween val="midCat"/>
      </c:valAx>
    </c:plotArea>
    <c:legend>
      <c:legendPos val="t"/>
      <c:layout>
        <c:manualLayout>
          <c:xMode val="edge"/>
          <c:yMode val="edge"/>
          <c:x val="9.0249999999999997E-2"/>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'503'!$I$43</c:f>
              <c:strCache>
                <c:ptCount val="1"/>
                <c:pt idx="0">
                  <c:v>502.1 Sum(I)</c:v>
                </c:pt>
              </c:strCache>
            </c:strRef>
          </c:xVal>
          <c:yVal>
            <c:numLit>
              <c:formatCode>General</c:formatCode>
              <c:ptCount val="1"/>
              <c:pt idx="0">
                <c:v>1</c:v>
              </c:pt>
            </c:numLit>
          </c:yVal>
          <c:smooth val="0"/>
          <c:extLst>
            <c:ext xmlns:c16="http://schemas.microsoft.com/office/drawing/2014/chart" uri="{C3380CC4-5D6E-409C-BE32-E72D297353CC}">
              <c16:uniqueId val="{00000000-9466-48BD-B63F-18266D21CEF0}"/>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'503'!$I$44</c:f>
              <c:strCache>
                <c:ptCount val="1"/>
                <c:pt idx="0">
                  <c:v>502.1 I Total</c:v>
                </c:pt>
              </c:strCache>
            </c:strRef>
          </c:xVal>
          <c:yVal>
            <c:numLit>
              <c:formatCode>General</c:formatCode>
              <c:ptCount val="1"/>
              <c:pt idx="0">
                <c:v>1</c:v>
              </c:pt>
            </c:numLit>
          </c:yVal>
          <c:smooth val="0"/>
          <c:extLst>
            <c:ext xmlns:c16="http://schemas.microsoft.com/office/drawing/2014/chart" uri="{C3380CC4-5D6E-409C-BE32-E72D297353CC}">
              <c16:uniqueId val="{00000001-9466-48BD-B63F-18266D21CEF0}"/>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'503'!$I$48</c:f>
              <c:strCache>
                <c:ptCount val="1"/>
                <c:pt idx="0">
                  <c:v>502.1 B Total
+ SQRT(SUMXMY2 ( 502.1 B , 502.1 I ))</c:v>
                </c:pt>
              </c:strCache>
            </c:strRef>
          </c:xVal>
          <c:yVal>
            <c:numLit>
              <c:formatCode>General</c:formatCode>
              <c:ptCount val="1"/>
              <c:pt idx="0">
                <c:v>1</c:v>
              </c:pt>
            </c:numLit>
          </c:yVal>
          <c:smooth val="0"/>
          <c:extLst>
            <c:ext xmlns:c16="http://schemas.microsoft.com/office/drawing/2014/chart" uri="{C3380CC4-5D6E-409C-BE32-E72D297353CC}">
              <c16:uniqueId val="{00000002-9466-48BD-B63F-18266D21CEF0}"/>
            </c:ext>
          </c:extLst>
        </c:ser>
        <c:ser>
          <c:idx val="4"/>
          <c:order val="3"/>
          <c:tx>
            <c:v>Range</c:v>
          </c:tx>
          <c:spPr>
            <a:ln w="19050" cap="rnd" cmpd="sng">
              <a:solidFill>
                <a:srgbClr val="002060"/>
              </a:solidFill>
              <a:round/>
            </a:ln>
            <a:effectLst/>
          </c:spPr>
          <c:marker>
            <c:symbol val="none"/>
          </c:marker>
          <c:xVal>
            <c:strRef>
              <c:f>('503'!$I$43,'503'!$I$48)</c:f>
              <c:strCache>
                <c:ptCount val="2"/>
                <c:pt idx="0">
                  <c:v>502.1 Sum(I)</c:v>
                </c:pt>
                <c:pt idx="1">
                  <c:v>502.1 B Total
+ SQRT(SUMXMY2 ( 502.1 B , 502.1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9466-48BD-B63F-18266D21CEF0}"/>
            </c:ext>
          </c:extLst>
        </c:ser>
        <c:dLbls>
          <c:showLegendKey val="0"/>
          <c:showVal val="0"/>
          <c:showCatName val="0"/>
          <c:showSerName val="0"/>
          <c:showPercent val="0"/>
          <c:showBubbleSize val="0"/>
        </c:dLbls>
        <c:axId val="301654400"/>
        <c:axId val="301655936"/>
      </c:scatterChart>
      <c:valAx>
        <c:axId val="301654400"/>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301655936"/>
        <c:crosses val="autoZero"/>
        <c:crossBetween val="midCat"/>
      </c:valAx>
      <c:valAx>
        <c:axId val="301655936"/>
        <c:scaling>
          <c:orientation val="minMax"/>
        </c:scaling>
        <c:delete val="1"/>
        <c:axPos val="l"/>
        <c:numFmt formatCode="General" sourceLinked="1"/>
        <c:majorTickMark val="none"/>
        <c:minorTickMark val="none"/>
        <c:tickLblPos val="nextTo"/>
        <c:crossAx val="301654400"/>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Total Claims at the 99.5th Percentile</a:t>
            </a:r>
          </a:p>
        </c:rich>
      </c:tx>
      <c:layout>
        <c:manualLayout>
          <c:xMode val="edge"/>
          <c:yMode val="edge"/>
          <c:x val="0.24825"/>
          <c:y val="3.075E-2"/>
        </c:manualLayout>
      </c:layout>
      <c:overlay val="0"/>
      <c:spPr>
        <a:noFill/>
        <a:ln w="9525">
          <a:noFill/>
        </a:ln>
      </c:spPr>
    </c:title>
    <c:autoTitleDeleted val="0"/>
    <c:plotArea>
      <c:layout>
        <c:manualLayout>
          <c:layoutTarget val="inner"/>
          <c:xMode val="edge"/>
          <c:yMode val="edge"/>
          <c:x val="0.10725"/>
          <c:y val="0.58899999999999997"/>
          <c:w val="0.78599999999999992"/>
          <c:h val="0.20499999999999999"/>
        </c:manualLayout>
      </c:layout>
      <c:scatterChart>
        <c:scatterStyle val="lineMarker"/>
        <c:varyColors val="0"/>
        <c:ser>
          <c:idx val="0"/>
          <c:order val="0"/>
          <c:tx>
            <c:v>Range</c:v>
          </c:tx>
          <c:spPr>
            <a:ln w="28575" cmpd="sng">
              <a:solidFill>
                <a:srgbClr val="002060"/>
              </a:solidFill>
            </a:ln>
          </c:spPr>
          <c:marker>
            <c:symbol val="none"/>
          </c:marker>
          <c:xVal>
            <c:strRef>
              <c:f>('511'!$I$34,'511'!$I$39)</c:f>
              <c:strCache>
                <c:ptCount val="2"/>
                <c:pt idx="0">
                  <c:v>510.1 Sum(F)</c:v>
                </c:pt>
                <c:pt idx="1">
                  <c:v>510.1 A Total
+ SQRT(SUMXMY2 ( 510.1 A , 510.1 F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1580-49ED-A7A3-EF0E9052A2BA}"/>
            </c:ext>
          </c:extLst>
        </c:ser>
        <c:ser>
          <c:idx val="1"/>
          <c:order val="1"/>
          <c:tx>
            <c:v>SST</c:v>
          </c:tx>
          <c:spPr>
            <a:ln w="28575">
              <a:noFill/>
            </a:ln>
          </c:spPr>
          <c:marker>
            <c:symbol val="circle"/>
            <c:size val="8"/>
            <c:spPr>
              <a:solidFill>
                <a:srgbClr val="BE4B48"/>
              </a:solidFill>
              <a:effectLst/>
            </c:spPr>
          </c:marker>
          <c:dPt>
            <c:idx val="0"/>
            <c:marker>
              <c:symbol val="circle"/>
              <c:size val="10"/>
            </c:marker>
            <c:bubble3D val="0"/>
            <c:extLst>
              <c:ext xmlns:c16="http://schemas.microsoft.com/office/drawing/2014/chart" uri="{C3380CC4-5D6E-409C-BE32-E72D297353CC}">
                <c16:uniqueId val="{00000001-1580-49ED-A7A3-EF0E9052A2BA}"/>
              </c:ext>
            </c:extLst>
          </c:dPt>
          <c:xVal>
            <c:strRef>
              <c:f>'511'!$I$39</c:f>
              <c:strCache>
                <c:ptCount val="1"/>
                <c:pt idx="0">
                  <c:v>510.1 A Total
+ SQRT(SUMXMY2 ( 510.1 A , 510.1 F ))</c:v>
                </c:pt>
              </c:strCache>
            </c:strRef>
          </c:xVal>
          <c:yVal>
            <c:numLit>
              <c:formatCode>General</c:formatCode>
              <c:ptCount val="1"/>
              <c:pt idx="0">
                <c:v>1</c:v>
              </c:pt>
            </c:numLit>
          </c:yVal>
          <c:smooth val="0"/>
          <c:extLst>
            <c:ext xmlns:c16="http://schemas.microsoft.com/office/drawing/2014/chart" uri="{C3380CC4-5D6E-409C-BE32-E72D297353CC}">
              <c16:uniqueId val="{00000002-1580-49ED-A7A3-EF0E9052A2BA}"/>
            </c:ext>
          </c:extLst>
        </c:ser>
        <c:ser>
          <c:idx val="2"/>
          <c:order val="2"/>
          <c:tx>
            <c:v>Modelled</c:v>
          </c:tx>
          <c:spPr>
            <a:ln w="28575">
              <a:noFill/>
            </a:ln>
          </c:spPr>
          <c:marker>
            <c:symbol val="square"/>
            <c:size val="8"/>
            <c:spPr>
              <a:solidFill>
                <a:schemeClr val="accent5">
                  <a:lumMod val="75000"/>
                </a:schemeClr>
              </a:solidFill>
              <a:ln w="9525" cap="flat" cmpd="sng">
                <a:solidFill>
                  <a:schemeClr val="accent1"/>
                </a:solidFill>
              </a:ln>
              <a:effectLst/>
            </c:spPr>
          </c:marker>
          <c:xVal>
            <c:strRef>
              <c:f>'511'!$I$35</c:f>
              <c:strCache>
                <c:ptCount val="1"/>
                <c:pt idx="0">
                  <c:v>510.1 F Total</c:v>
                </c:pt>
              </c:strCache>
            </c:strRef>
          </c:xVal>
          <c:yVal>
            <c:numLit>
              <c:formatCode>General</c:formatCode>
              <c:ptCount val="1"/>
              <c:pt idx="0">
                <c:v>1</c:v>
              </c:pt>
            </c:numLit>
          </c:yVal>
          <c:smooth val="0"/>
          <c:extLst>
            <c:ext xmlns:c16="http://schemas.microsoft.com/office/drawing/2014/chart" uri="{C3380CC4-5D6E-409C-BE32-E72D297353CC}">
              <c16:uniqueId val="{00000003-1580-49ED-A7A3-EF0E9052A2BA}"/>
            </c:ext>
          </c:extLst>
        </c:ser>
        <c:ser>
          <c:idx val="3"/>
          <c:order val="3"/>
          <c:tx>
            <c:v>Fully dependent</c:v>
          </c:tx>
          <c:spPr>
            <a:ln w="28575">
              <a:noFill/>
            </a:ln>
          </c:spPr>
          <c:marker>
            <c:symbol val="triangle"/>
            <c:size val="8"/>
            <c:spPr>
              <a:solidFill>
                <a:srgbClr val="FFC000"/>
              </a:solidFill>
              <a:ln w="9525" cap="flat" cmpd="sng">
                <a:solidFill>
                  <a:srgbClr val="FFC000"/>
                </a:solidFill>
              </a:ln>
              <a:effectLst/>
            </c:spPr>
          </c:marker>
          <c:xVal>
            <c:strRef>
              <c:f>'511'!$I$34</c:f>
              <c:strCache>
                <c:ptCount val="1"/>
                <c:pt idx="0">
                  <c:v>510.1 Sum(F)</c:v>
                </c:pt>
              </c:strCache>
            </c:strRef>
          </c:xVal>
          <c:yVal>
            <c:numLit>
              <c:formatCode>General</c:formatCode>
              <c:ptCount val="1"/>
              <c:pt idx="0">
                <c:v>1</c:v>
              </c:pt>
            </c:numLit>
          </c:yVal>
          <c:smooth val="0"/>
          <c:extLst>
            <c:ext xmlns:c16="http://schemas.microsoft.com/office/drawing/2014/chart" uri="{C3380CC4-5D6E-409C-BE32-E72D297353CC}">
              <c16:uniqueId val="{00000004-1580-49ED-A7A3-EF0E9052A2BA}"/>
            </c:ext>
          </c:extLst>
        </c:ser>
        <c:dLbls>
          <c:showLegendKey val="0"/>
          <c:showVal val="0"/>
          <c:showCatName val="0"/>
          <c:showSerName val="0"/>
          <c:showPercent val="0"/>
          <c:showBubbleSize val="0"/>
        </c:dLbls>
        <c:axId val="322372736"/>
        <c:axId val="322374272"/>
      </c:scatterChart>
      <c:valAx>
        <c:axId val="322372736"/>
        <c:scaling>
          <c:orientation val="minMax"/>
        </c:scaling>
        <c:delete val="0"/>
        <c:axPos val="b"/>
        <c:numFmt formatCode="##,##0.00,,_-;[Red]\(##,##0.00,,\);\-_;\ " sourceLinked="1"/>
        <c:majorTickMark val="out"/>
        <c:minorTickMark val="none"/>
        <c:tickLblPos val="nextTo"/>
        <c:crossAx val="322374272"/>
        <c:crosses val="autoZero"/>
        <c:crossBetween val="midCat"/>
      </c:valAx>
      <c:valAx>
        <c:axId val="322374272"/>
        <c:scaling>
          <c:orientation val="minMax"/>
          <c:max val="1"/>
          <c:min val="0.95"/>
        </c:scaling>
        <c:delete val="1"/>
        <c:axPos val="l"/>
        <c:majorGridlines>
          <c:spPr>
            <a:ln w="9525">
              <a:noFill/>
            </a:ln>
          </c:spPr>
        </c:majorGridlines>
        <c:numFmt formatCode="General" sourceLinked="1"/>
        <c:majorTickMark val="out"/>
        <c:minorTickMark val="none"/>
        <c:tickLblPos val="nextTo"/>
        <c:crossAx val="322372736"/>
        <c:crosses val="autoZero"/>
        <c:crossBetween val="midCat"/>
      </c:valAx>
    </c:plotArea>
    <c:legend>
      <c:legendPos val="t"/>
      <c:legendEntry>
        <c:idx val="0"/>
        <c:delete val="1"/>
      </c:legendEntry>
      <c:layout>
        <c:manualLayout>
          <c:xMode val="edge"/>
          <c:yMode val="edge"/>
          <c:x val="0.22375"/>
          <c:y val="0.246"/>
          <c:w val="0.35299999999999992"/>
          <c:h val="0.11774999999999998"/>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FF73-4236-8202-7C5BA797104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('510'!$E$43,'510'!$F$44,'510'!$G$45,'510'!$H$46,'510'!$I$47)</c:f>
            </c:numRef>
          </c:yVal>
          <c:smooth val="0"/>
          <c:extLst>
            <c:ext xmlns:c16="http://schemas.microsoft.com/office/drawing/2014/chart" uri="{C3380CC4-5D6E-409C-BE32-E72D297353CC}">
              <c16:uniqueId val="{00000001-FF73-4236-8202-7C5BA797104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FF73-4236-8202-7C5BA7971049}"/>
            </c:ext>
          </c:extLst>
        </c:ser>
        <c:dLbls>
          <c:showLegendKey val="0"/>
          <c:showVal val="0"/>
          <c:showCatName val="0"/>
          <c:showSerName val="0"/>
          <c:showPercent val="0"/>
          <c:showBubbleSize val="0"/>
        </c:dLbls>
        <c:axId val="322421504"/>
        <c:axId val="322423424"/>
      </c:scatterChart>
      <c:valAx>
        <c:axId val="3224215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3424"/>
        <c:crosses val="autoZero"/>
        <c:crossBetween val="midCat"/>
      </c:valAx>
      <c:valAx>
        <c:axId val="3224234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1504"/>
        <c:crosses val="autoZero"/>
        <c:crossBetween val="midCat"/>
      </c:valAx>
    </c:plotArea>
    <c:legend>
      <c:legendPos val="t"/>
      <c:layout>
        <c:manualLayout>
          <c:xMode val="edge"/>
          <c:yMode val="edge"/>
          <c:x val="0.11475"/>
          <c:y val="4.8499999999999995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'510'!$I$47</c:f>
            </c:numRef>
          </c:yVal>
          <c:smooth val="0"/>
          <c:extLst>
            <c:ext xmlns:c16="http://schemas.microsoft.com/office/drawing/2014/chart" uri="{C3380CC4-5D6E-409C-BE32-E72D297353CC}">
              <c16:uniqueId val="{00000000-B32F-4A11-A1CD-216796DB6547}"/>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B32F-4A11-A1CD-216796DB6547}"/>
            </c:ext>
          </c:extLst>
        </c:ser>
        <c:dLbls>
          <c:showLegendKey val="0"/>
          <c:showVal val="0"/>
          <c:showCatName val="0"/>
          <c:showSerName val="0"/>
          <c:showPercent val="0"/>
          <c:showBubbleSize val="0"/>
        </c:dLbls>
        <c:axId val="336220544"/>
        <c:axId val="336222080"/>
      </c:scatterChart>
      <c:valAx>
        <c:axId val="33622054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2080"/>
        <c:crosses val="autoZero"/>
        <c:crossBetween val="midCat"/>
        <c:majorUnit val="4.9999999999999992E-3"/>
      </c:valAx>
      <c:valAx>
        <c:axId val="33622208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0544"/>
        <c:crosses val="autoZero"/>
        <c:crossBetween val="midCat"/>
      </c:valAx>
    </c:plotArea>
    <c:legend>
      <c:legendPos val="t"/>
      <c:layout>
        <c:manualLayout>
          <c:xMode val="edge"/>
          <c:yMode val="edge"/>
          <c:x val="0.10575"/>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649999999999996"/>
          <c:w val="0.80574999999999997"/>
          <c:h val="0.68825000000000003"/>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CBF3-4AB8-80C8-245A292CC70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('510'!$E$53,'510'!$F$54,'510'!$G$55,'510'!$H$56,'510'!$I$57)</c:f>
            </c:numRef>
          </c:yVal>
          <c:smooth val="0"/>
          <c:extLst>
            <c:ext xmlns:c16="http://schemas.microsoft.com/office/drawing/2014/chart" uri="{C3380CC4-5D6E-409C-BE32-E72D297353CC}">
              <c16:uniqueId val="{00000001-CBF3-4AB8-80C8-245A292CC70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CBF3-4AB8-80C8-245A292CC703}"/>
            </c:ext>
          </c:extLst>
        </c:ser>
        <c:dLbls>
          <c:showLegendKey val="0"/>
          <c:showVal val="0"/>
          <c:showCatName val="0"/>
          <c:showSerName val="0"/>
          <c:showPercent val="0"/>
          <c:showBubbleSize val="0"/>
        </c:dLbls>
        <c:axId val="322914560"/>
        <c:axId val="322920832"/>
      </c:scatterChart>
      <c:valAx>
        <c:axId val="322914560"/>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20832"/>
        <c:crosses val="autoZero"/>
        <c:crossBetween val="midCat"/>
      </c:valAx>
      <c:valAx>
        <c:axId val="322920832"/>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14560"/>
        <c:crosses val="autoZero"/>
        <c:crossBetween val="midCat"/>
      </c:valAx>
    </c:plotArea>
    <c:legend>
      <c:legendPos val="t"/>
      <c:layout>
        <c:manualLayout>
          <c:xMode val="edge"/>
          <c:yMode val="edge"/>
          <c:x val="9.2749999999999985E-2"/>
          <c:y val="5.2999999999999999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450000000000001"/>
          <c:w val="0.76324999999999987"/>
          <c:h val="0.73374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'510'!$I$57</c:f>
            </c:numRef>
          </c:yVal>
          <c:smooth val="0"/>
          <c:extLst>
            <c:ext xmlns:c16="http://schemas.microsoft.com/office/drawing/2014/chart" uri="{C3380CC4-5D6E-409C-BE32-E72D297353CC}">
              <c16:uniqueId val="{00000000-97F8-42FF-9BF1-2A3FF003ECB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97F8-42FF-9BF1-2A3FF003ECB6}"/>
            </c:ext>
          </c:extLst>
        </c:ser>
        <c:dLbls>
          <c:showLegendKey val="0"/>
          <c:showVal val="0"/>
          <c:showCatName val="0"/>
          <c:showSerName val="0"/>
          <c:showPercent val="0"/>
          <c:showBubbleSize val="0"/>
        </c:dLbls>
        <c:axId val="322942848"/>
        <c:axId val="322944384"/>
      </c:scatterChart>
      <c:valAx>
        <c:axId val="32294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4384"/>
        <c:crosses val="autoZero"/>
        <c:crossBetween val="midCat"/>
        <c:majorUnit val="4.9999999999999992E-3"/>
      </c:valAx>
      <c:valAx>
        <c:axId val="32294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28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'500'!$I$46</c:f>
            </c:numRef>
          </c:yVal>
          <c:smooth val="0"/>
          <c:extLst>
            <c:ext xmlns:c16="http://schemas.microsoft.com/office/drawing/2014/chart" uri="{C3380CC4-5D6E-409C-BE32-E72D297353CC}">
              <c16:uniqueId val="{00000000-CCDE-4C4E-86C1-2C6BF28DCA5E}"/>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CDE-4C4E-86C1-2C6BF28DCA5E}"/>
            </c:ext>
          </c:extLst>
        </c:ser>
        <c:dLbls>
          <c:showLegendKey val="0"/>
          <c:showVal val="0"/>
          <c:showCatName val="0"/>
          <c:showSerName val="0"/>
          <c:showPercent val="0"/>
          <c:showBubbleSize val="0"/>
        </c:dLbls>
        <c:axId val="519038464"/>
        <c:axId val="519040000"/>
      </c:scatterChart>
      <c:valAx>
        <c:axId val="5190384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0000"/>
        <c:crosses val="autoZero"/>
        <c:crossBetween val="midCat"/>
        <c:majorUnit val="4.9999999999999992E-3"/>
      </c:valAx>
      <c:valAx>
        <c:axId val="5190400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38464"/>
        <c:crosses val="autoZero"/>
        <c:crossBetween val="midCat"/>
      </c:valAx>
    </c:plotArea>
    <c:legend>
      <c:legendPos val="t"/>
      <c:layout>
        <c:manualLayout>
          <c:xMode val="edge"/>
          <c:yMode val="edge"/>
          <c:x val="0.10199999999999998"/>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61"/>
          <c:w val="0.76324999999999987"/>
          <c:h val="0.70725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'510'!$I$67</c:f>
            </c:numRef>
          </c:yVal>
          <c:smooth val="0"/>
          <c:extLst>
            <c:ext xmlns:c16="http://schemas.microsoft.com/office/drawing/2014/chart" uri="{C3380CC4-5D6E-409C-BE32-E72D297353CC}">
              <c16:uniqueId val="{00000000-3487-4C04-9362-FA2BF0EB0DAA}"/>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3487-4C04-9362-FA2BF0EB0DAA}"/>
            </c:ext>
          </c:extLst>
        </c:ser>
        <c:dLbls>
          <c:showLegendKey val="0"/>
          <c:showVal val="0"/>
          <c:showCatName val="0"/>
          <c:showSerName val="0"/>
          <c:showPercent val="0"/>
          <c:showBubbleSize val="0"/>
        </c:dLbls>
        <c:axId val="336609280"/>
        <c:axId val="336610816"/>
      </c:scatterChart>
      <c:valAx>
        <c:axId val="336609280"/>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10816"/>
        <c:crosses val="autoZero"/>
        <c:crossBetween val="midCat"/>
        <c:majorUnit val="4.9999999999999992E-3"/>
      </c:valAx>
      <c:valAx>
        <c:axId val="33661081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09280"/>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58C-4E64-82A5-D249064D0B4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('510'!$E$63,'510'!$F$64,'510'!$G$65,'510'!$H$66,'510'!$I$67)</c:f>
            </c:numRef>
          </c:yVal>
          <c:smooth val="0"/>
          <c:extLst>
            <c:ext xmlns:c16="http://schemas.microsoft.com/office/drawing/2014/chart" uri="{C3380CC4-5D6E-409C-BE32-E72D297353CC}">
              <c16:uniqueId val="{00000001-258C-4E64-82A5-D249064D0B4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58C-4E64-82A5-D249064D0B47}"/>
            </c:ext>
          </c:extLst>
        </c:ser>
        <c:dLbls>
          <c:showLegendKey val="0"/>
          <c:showVal val="0"/>
          <c:showCatName val="0"/>
          <c:showSerName val="0"/>
          <c:showPercent val="0"/>
          <c:showBubbleSize val="0"/>
        </c:dLbls>
        <c:axId val="336639872"/>
        <c:axId val="336654336"/>
      </c:scatterChart>
      <c:valAx>
        <c:axId val="3366398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54336"/>
        <c:crosses val="autoZero"/>
        <c:crossBetween val="midCat"/>
      </c:valAx>
      <c:valAx>
        <c:axId val="33665433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39872"/>
        <c:crosses val="autoZero"/>
        <c:crossBetween val="midCat"/>
      </c:valAx>
    </c:plotArea>
    <c:legend>
      <c:legendPos val="t"/>
      <c:layout>
        <c:manualLayout>
          <c:xMode val="edge"/>
          <c:yMode val="edge"/>
          <c:x val="0.10375"/>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6400000000000001"/>
          <c:w val="0.80574999999999997"/>
          <c:h val="0.67074999999999996"/>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E7A9-4789-8324-A24C48C2990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('520'!$E$18,'520'!$F$19,'520'!$G$20,'520'!$H$21,'520'!$I$22)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E7A9-4789-8324-A24C48C2990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E7A9-4789-8324-A24C48C29909}"/>
            </c:ext>
          </c:extLst>
        </c:ser>
        <c:dLbls>
          <c:showLegendKey val="0"/>
          <c:showVal val="0"/>
          <c:showCatName val="0"/>
          <c:showSerName val="0"/>
          <c:showPercent val="0"/>
          <c:showBubbleSize val="0"/>
        </c:dLbls>
        <c:axId val="355918208"/>
        <c:axId val="355920128"/>
      </c:scatterChart>
      <c:valAx>
        <c:axId val="35591820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20128"/>
        <c:crosses val="autoZero"/>
        <c:crossBetween val="midCat"/>
      </c:valAx>
      <c:valAx>
        <c:axId val="35592012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18208"/>
        <c:crosses val="autoZero"/>
        <c:crossBetween val="midCat"/>
      </c:valAx>
    </c:plotArea>
    <c:legend>
      <c:legendPos val="t"/>
      <c:layout>
        <c:manualLayout>
          <c:xMode val="edge"/>
          <c:yMode val="edge"/>
          <c:x val="0.106"/>
          <c:y val="4.8499999999999995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025"/>
          <c:w val="0.76324999999999987"/>
          <c:h val="0.737999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'520'!$I$22</c:f>
              <c:numCache>
                <c:formatCode>##,##0.00,,_-;[Red]\(##,##0.00,,\);\-_;\ </c:formatCode>
                <c:ptCount val="1"/>
                <c:pt idx="0">
                  <c:v>0</c:v>
                </c:pt>
              </c:numCache>
            </c:numRef>
          </c:yVal>
          <c:smooth val="0"/>
          <c:extLst>
            <c:ext xmlns:c16="http://schemas.microsoft.com/office/drawing/2014/chart" uri="{C3380CC4-5D6E-409C-BE32-E72D297353CC}">
              <c16:uniqueId val="{00000000-4180-432A-BD1A-B15645E45045}"/>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180-432A-BD1A-B15645E45045}"/>
            </c:ext>
          </c:extLst>
        </c:ser>
        <c:dLbls>
          <c:showLegendKey val="0"/>
          <c:showVal val="0"/>
          <c:showCatName val="0"/>
          <c:showSerName val="0"/>
          <c:showPercent val="0"/>
          <c:showBubbleSize val="0"/>
        </c:dLbls>
        <c:axId val="356278272"/>
        <c:axId val="356279808"/>
      </c:scatterChart>
      <c:valAx>
        <c:axId val="356278272"/>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9808"/>
        <c:crosses val="autoZero"/>
        <c:crossBetween val="midCat"/>
        <c:majorUnit val="4.9999999999999992E-3"/>
      </c:valAx>
      <c:valAx>
        <c:axId val="356279808"/>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8272"/>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199999999999999"/>
          <c:w val="0.80574999999999997"/>
          <c:h val="0.6927499999999999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467-4BFE-9ECE-1300C5E702D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('520'!$E$43,'520'!$F$44,'520'!$G$45,'520'!$H$46,'520'!$I$47)</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2467-4BFE-9ECE-1300C5E702D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467-4BFE-9ECE-1300C5E702D3}"/>
            </c:ext>
          </c:extLst>
        </c:ser>
        <c:dLbls>
          <c:showLegendKey val="0"/>
          <c:showVal val="0"/>
          <c:showCatName val="0"/>
          <c:showSerName val="0"/>
          <c:showPercent val="0"/>
          <c:showBubbleSize val="0"/>
        </c:dLbls>
        <c:axId val="356300672"/>
        <c:axId val="356306944"/>
      </c:scatterChart>
      <c:valAx>
        <c:axId val="3563006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6944"/>
        <c:crosses val="autoZero"/>
        <c:crossBetween val="midCat"/>
      </c:valAx>
      <c:valAx>
        <c:axId val="35630694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0672"/>
        <c:crosses val="autoZero"/>
        <c:crossBetween val="midCat"/>
      </c:valAx>
    </c:plotArea>
    <c:legend>
      <c:legendPos val="t"/>
      <c:layout>
        <c:manualLayout>
          <c:xMode val="edge"/>
          <c:yMode val="edge"/>
          <c:x val="0.10150000000000001"/>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'520'!$I$47</c:f>
              <c:numCache>
                <c:formatCode>##,##0.00,,_-;[Red]\(##,##0.00,,\);\-_;\ </c:formatCode>
                <c:ptCount val="1"/>
                <c:pt idx="0">
                  <c:v>0</c:v>
                </c:pt>
              </c:numCache>
            </c:numRef>
          </c:yVal>
          <c:smooth val="0"/>
          <c:extLst>
            <c:ext xmlns:c16="http://schemas.microsoft.com/office/drawing/2014/chart" uri="{C3380CC4-5D6E-409C-BE32-E72D297353CC}">
              <c16:uniqueId val="{00000000-204F-4C75-9A1F-179F38DD2C64}"/>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204F-4C75-9A1F-179F38DD2C64}"/>
            </c:ext>
          </c:extLst>
        </c:ser>
        <c:dLbls>
          <c:showLegendKey val="0"/>
          <c:showVal val="0"/>
          <c:showCatName val="0"/>
          <c:showSerName val="0"/>
          <c:showPercent val="0"/>
          <c:showBubbleSize val="0"/>
        </c:dLbls>
        <c:axId val="356341248"/>
        <c:axId val="356342784"/>
      </c:scatterChart>
      <c:valAx>
        <c:axId val="3563412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2784"/>
        <c:crosses val="autoZero"/>
        <c:crossBetween val="midCat"/>
        <c:majorUnit val="4.9999999999999992E-3"/>
      </c:valAx>
      <c:valAx>
        <c:axId val="3563427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1248"/>
        <c:crosses val="autoZero"/>
        <c:crossBetween val="midCat"/>
      </c:valAx>
    </c:plotArea>
    <c:legend>
      <c:legendPos val="t"/>
      <c:layout>
        <c:manualLayout>
          <c:xMode val="edge"/>
          <c:yMode val="edge"/>
          <c:x val="7.4499999999999997E-2"/>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325000000000001"/>
          <c:w val="0.80574999999999997"/>
          <c:h val="0.7014999999999999"/>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96D8-4832-8854-9FB203562620}"/>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('520'!$E$68,'520'!$F$69,'520'!$G$70,'520'!$H$71,'520'!$I$72)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96D8-4832-8854-9FB203562620}"/>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96D8-4832-8854-9FB203562620}"/>
            </c:ext>
          </c:extLst>
        </c:ser>
        <c:dLbls>
          <c:showLegendKey val="0"/>
          <c:showVal val="0"/>
          <c:showCatName val="0"/>
          <c:showSerName val="0"/>
          <c:showPercent val="0"/>
          <c:showBubbleSize val="0"/>
        </c:dLbls>
        <c:axId val="356384128"/>
        <c:axId val="356451840"/>
      </c:scatterChart>
      <c:valAx>
        <c:axId val="3563841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51840"/>
        <c:crosses val="autoZero"/>
        <c:crossBetween val="midCat"/>
      </c:valAx>
      <c:valAx>
        <c:axId val="35645184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84128"/>
        <c:crosses val="autoZero"/>
        <c:crossBetween val="midCat"/>
      </c:valAx>
    </c:plotArea>
    <c:legend>
      <c:legendPos val="t"/>
      <c:layout>
        <c:manualLayout>
          <c:xMode val="edge"/>
          <c:yMode val="edge"/>
          <c:x val="0.10150000000000001"/>
          <c:y val="4.399999999999999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375"/>
          <c:w val="0.76324999999999987"/>
          <c:h val="0.7644999999999999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'520'!$I$72</c:f>
              <c:numCache>
                <c:formatCode>##,##0.00,,_-;[Red]\(##,##0.00,,\);\-_;\ </c:formatCode>
                <c:ptCount val="1"/>
                <c:pt idx="0">
                  <c:v>0</c:v>
                </c:pt>
              </c:numCache>
            </c:numRef>
          </c:yVal>
          <c:smooth val="0"/>
          <c:extLst>
            <c:ext xmlns:c16="http://schemas.microsoft.com/office/drawing/2014/chart" uri="{C3380CC4-5D6E-409C-BE32-E72D297353CC}">
              <c16:uniqueId val="{00000000-7004-4278-A885-F19AFD4C86ED}"/>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7004-4278-A885-F19AFD4C86ED}"/>
            </c:ext>
          </c:extLst>
        </c:ser>
        <c:dLbls>
          <c:showLegendKey val="0"/>
          <c:showVal val="0"/>
          <c:showCatName val="0"/>
          <c:showSerName val="0"/>
          <c:showPercent val="0"/>
          <c:showBubbleSize val="0"/>
        </c:dLbls>
        <c:axId val="356482048"/>
        <c:axId val="356483840"/>
      </c:scatterChart>
      <c:valAx>
        <c:axId val="3564820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3840"/>
        <c:crosses val="autoZero"/>
        <c:crossBetween val="midCat"/>
        <c:majorUnit val="4.9999999999999992E-3"/>
      </c:valAx>
      <c:valAx>
        <c:axId val="3564838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20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D16-4918-81A5-0CE03F0A4E4A}"/>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('520'!$E$94,'520'!$F$95,'520'!$G$96,'520'!$H$97,'520'!$I$98)</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8D16-4918-81A5-0CE03F0A4E4A}"/>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D16-4918-81A5-0CE03F0A4E4A}"/>
            </c:ext>
          </c:extLst>
        </c:ser>
        <c:dLbls>
          <c:showLegendKey val="0"/>
          <c:showVal val="0"/>
          <c:showCatName val="0"/>
          <c:showSerName val="0"/>
          <c:showPercent val="0"/>
          <c:showBubbleSize val="0"/>
        </c:dLbls>
        <c:axId val="356512896"/>
        <c:axId val="356514816"/>
      </c:scatterChart>
      <c:valAx>
        <c:axId val="356512896"/>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4816"/>
        <c:crosses val="autoZero"/>
        <c:crossBetween val="midCat"/>
      </c:valAx>
      <c:valAx>
        <c:axId val="35651481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2896"/>
        <c:crosses val="autoZero"/>
        <c:crossBetween val="midCat"/>
      </c:valAx>
    </c:plotArea>
    <c:legend>
      <c:legendPos val="t"/>
      <c:layout>
        <c:manualLayout>
          <c:xMode val="edge"/>
          <c:yMode val="edge"/>
          <c:x val="9.4999999999999987E-2"/>
          <c:y val="4.3999999999999991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'520'!$I$98</c:f>
              <c:numCache>
                <c:formatCode>##,##0.00,,_-;[Red]\(##,##0.00,,\);\-_;\ </c:formatCode>
                <c:ptCount val="1"/>
                <c:pt idx="0">
                  <c:v>0</c:v>
                </c:pt>
              </c:numCache>
            </c:numRef>
          </c:yVal>
          <c:smooth val="0"/>
          <c:extLst>
            <c:ext xmlns:c16="http://schemas.microsoft.com/office/drawing/2014/chart" uri="{C3380CC4-5D6E-409C-BE32-E72D297353CC}">
              <c16:uniqueId val="{00000000-8C8E-4994-8120-CDAF8F2702E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8C8E-4994-8120-CDAF8F2702E9}"/>
            </c:ext>
          </c:extLst>
        </c:ser>
        <c:dLbls>
          <c:showLegendKey val="0"/>
          <c:showVal val="0"/>
          <c:showCatName val="0"/>
          <c:showSerName val="0"/>
          <c:showPercent val="0"/>
          <c:showBubbleSize val="0"/>
        </c:dLbls>
        <c:axId val="356561664"/>
        <c:axId val="356563200"/>
      </c:scatterChart>
      <c:valAx>
        <c:axId val="3565616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3200"/>
        <c:crosses val="autoZero"/>
        <c:crossBetween val="midCat"/>
        <c:majorUnit val="4.9999999999999992E-3"/>
      </c:valAx>
      <c:valAx>
        <c:axId val="3565632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1664"/>
        <c:crosses val="autoZero"/>
        <c:crossBetween val="midCat"/>
      </c:valAx>
    </c:plotArea>
    <c:legend>
      <c:legendPos val="t"/>
      <c:layout>
        <c:manualLayout>
          <c:xMode val="edge"/>
          <c:yMode val="edge"/>
          <c:x val="9.4E-2"/>
          <c:y val="3.9750000000000001E-2"/>
          <c:w val="0.71775"/>
          <c:h val="7.124999999999999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8BA-4500-BDFD-04F5E0E0A652}"/>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('500'!$E$53,'500'!$F$54,'500'!$G$55,'500'!$H$56,'500'!$I$57)</c:f>
            </c:numRef>
          </c:yVal>
          <c:smooth val="0"/>
          <c:extLst>
            <c:ext xmlns:c16="http://schemas.microsoft.com/office/drawing/2014/chart" uri="{C3380CC4-5D6E-409C-BE32-E72D297353CC}">
              <c16:uniqueId val="{00000001-48BA-4500-BDFD-04F5E0E0A652}"/>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8BA-4500-BDFD-04F5E0E0A652}"/>
            </c:ext>
          </c:extLst>
        </c:ser>
        <c:dLbls>
          <c:showLegendKey val="0"/>
          <c:showVal val="0"/>
          <c:showCatName val="0"/>
          <c:showSerName val="0"/>
          <c:showPercent val="0"/>
          <c:showBubbleSize val="0"/>
        </c:dLbls>
        <c:axId val="519048576"/>
        <c:axId val="519054848"/>
      </c:scatterChart>
      <c:valAx>
        <c:axId val="519048576"/>
        <c:scaling>
          <c:orientation val="minMax"/>
          <c:max val="1"/>
          <c:min val="0.5"/>
        </c:scaling>
        <c:delete val="0"/>
        <c:axPos val="b"/>
        <c:title>
          <c:tx>
            <c:rich>
              <a:bodyPr rot="0" vert="horz"/>
              <a:lstStyle/>
              <a:p>
                <a:pPr algn="ctr">
                  <a:defRPr/>
                </a:pPr>
                <a:r>
                  <a:rPr lang="en-US"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54848"/>
        <c:crosses val="autoZero"/>
        <c:crossBetween val="midCat"/>
      </c:valAx>
      <c:valAx>
        <c:axId val="519054848"/>
        <c:scaling>
          <c:orientation val="minMax"/>
          <c:max val="0.5"/>
        </c:scaling>
        <c:delete val="0"/>
        <c:axPos val="l"/>
        <c:majorGridlines/>
        <c:title>
          <c:tx>
            <c:rich>
              <a:bodyPr rot="-5400000" vert="horz"/>
              <a:lstStyle/>
              <a:p>
                <a:pPr algn="ctr">
                  <a:defRPr/>
                </a:pPr>
                <a:r>
                  <a:rPr lang="en-US"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8576"/>
        <c:crosses val="autoZero"/>
        <c:crossBetween val="midCat"/>
      </c:valAx>
    </c:plotArea>
    <c:legend>
      <c:legendPos val="t"/>
      <c:layout>
        <c:manualLayout>
          <c:xMode val="edge"/>
          <c:yMode val="edge"/>
          <c:x val="0.11275"/>
          <c:y val="3.075E-2"/>
          <c:w val="0.73050000000000004"/>
          <c:h val="8.4500000000000006E-2"/>
        </c:manualLayout>
      </c:layout>
      <c:overlay val="0"/>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Segoe UI"/>
          <a:ea typeface="Segoe UI"/>
          <a:cs typeface="Segoe UI"/>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at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('521'!$F$122,'521'!$F$126)</c:f>
              <c:strCache>
                <c:ptCount val="2"/>
                <c:pt idx="0">
                  <c:v>= 520.5 W1 + 520.5 X1 + 520.5 Y1</c:v>
                </c:pt>
                <c:pt idx="1">
                  <c:v>= 521.5 Mean Insurance Risk (SST)
 + SQRT(SUMXMY2 ( Premium risk 99.5th : Reserve risk 99.5th , Premium risk Mean : Reserve risk Mean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05C4-4CD2-AB10-1453E5A5F8D3}"/>
            </c:ext>
          </c:extLst>
        </c:ser>
        <c:ser>
          <c:idx val="1"/>
          <c:order val="1"/>
          <c:tx>
            <c:strRef>
              <c:f>'521'!$C$126</c:f>
              <c:strCache>
                <c:ptCount val="1"/>
                <c:pt idx="0">
                  <c:v>Insurance Risk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05C4-4CD2-AB10-1453E5A5F8D3}"/>
              </c:ext>
            </c:extLst>
          </c:dPt>
          <c:xVal>
            <c:strRef>
              <c:f>'521'!$F$126</c:f>
              <c:strCache>
                <c:ptCount val="1"/>
                <c:pt idx="0">
                  <c:v>= 521.5 Mean Insurance Risk (SST)
 + SQRT(SUMXMY2 ( Premium risk 99.5th : Reserve risk 99.5th , Premium risk Mean : Reserve risk Mean ))</c:v>
                </c:pt>
              </c:strCache>
            </c:strRef>
          </c:xVal>
          <c:yVal>
            <c:numLit>
              <c:formatCode>General</c:formatCode>
              <c:ptCount val="1"/>
              <c:pt idx="0">
                <c:v>1</c:v>
              </c:pt>
            </c:numLit>
          </c:yVal>
          <c:smooth val="0"/>
          <c:extLst>
            <c:ext xmlns:c16="http://schemas.microsoft.com/office/drawing/2014/chart" uri="{C3380CC4-5D6E-409C-BE32-E72D297353CC}">
              <c16:uniqueId val="{00000002-05C4-4CD2-AB10-1453E5A5F8D3}"/>
            </c:ext>
          </c:extLst>
        </c:ser>
        <c:ser>
          <c:idx val="2"/>
          <c:order val="2"/>
          <c:tx>
            <c:strRef>
              <c:f>'521'!$C$122</c:f>
              <c:strCache>
                <c:ptCount val="1"/>
                <c:pt idx="0">
                  <c:v>Insurance Risk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'521'!$F$122</c:f>
              <c:strCache>
                <c:ptCount val="1"/>
                <c:pt idx="0">
                  <c:v>= 520.5 W1 + 520.5 X1 + 520.5 Y1</c:v>
                </c:pt>
              </c:strCache>
            </c:strRef>
          </c:xVal>
          <c:yVal>
            <c:numLit>
              <c:formatCode>General</c:formatCode>
              <c:ptCount val="1"/>
              <c:pt idx="0">
                <c:v>1</c:v>
              </c:pt>
            </c:numLit>
          </c:yVal>
          <c:smooth val="0"/>
          <c:extLst>
            <c:ext xmlns:c16="http://schemas.microsoft.com/office/drawing/2014/chart" uri="{C3380CC4-5D6E-409C-BE32-E72D297353CC}">
              <c16:uniqueId val="{00000003-05C4-4CD2-AB10-1453E5A5F8D3}"/>
            </c:ext>
          </c:extLst>
        </c:ser>
        <c:ser>
          <c:idx val="3"/>
          <c:order val="3"/>
          <c:tx>
            <c:strRef>
              <c:f>'521'!$C$121</c:f>
              <c:strCache>
                <c:ptCount val="1"/>
                <c:pt idx="0">
                  <c:v>Insurance Risk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'521'!$F$121</c:f>
              <c:strCache>
                <c:ptCount val="1"/>
                <c:pt idx="0">
                  <c:v>= 521.5 99.5th Risk: Premium + Reserve</c:v>
                </c:pt>
              </c:strCache>
            </c:strRef>
          </c:xVal>
          <c:yVal>
            <c:numLit>
              <c:formatCode>General</c:formatCode>
              <c:ptCount val="1"/>
              <c:pt idx="0">
                <c:v>1</c:v>
              </c:pt>
            </c:numLit>
          </c:yVal>
          <c:smooth val="0"/>
          <c:extLst>
            <c:ext xmlns:c16="http://schemas.microsoft.com/office/drawing/2014/chart" uri="{C3380CC4-5D6E-409C-BE32-E72D297353CC}">
              <c16:uniqueId val="{00000004-05C4-4CD2-AB10-1453E5A5F8D3}"/>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6749999999999994E-2"/>
          <c:y val="0.27100000000000002"/>
          <c:w val="0.80699999999999994"/>
          <c:h val="9.6000000000000002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Balance Sheet Position at the 99.5th Percentile (SCR)</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('521'!$F$153,'521'!$F$158)</c:f>
              <c:strCache>
                <c:ptCount val="2"/>
                <c:pt idx="0">
                  <c:v>= SUM (521.6 99.5th: Insurance risk,
Credit risk, Market risk, Operational risk)</c:v>
                </c:pt>
                <c:pt idx="1">
                  <c:v>= 521.6 Mean SCR (SST)
+ SQRT(SUMXMY2 ( [521.6 Mean: Insurance risk, Credit risk, Market risk, Operational risk] , [521.6 99.5th: Insurance risk, Credit risk, Market risk, Operational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B10C-4547-841B-2FF8157BB1D4}"/>
            </c:ext>
          </c:extLst>
        </c:ser>
        <c:ser>
          <c:idx val="1"/>
          <c:order val="1"/>
          <c:tx>
            <c:strRef>
              <c:f>'521'!$C$158</c:f>
              <c:strCache>
                <c:ptCount val="1"/>
                <c:pt idx="0">
                  <c:v>SCR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B10C-4547-841B-2FF8157BB1D4}"/>
              </c:ext>
            </c:extLst>
          </c:dPt>
          <c:xVal>
            <c:strRef>
              <c:f>'521'!$F$158</c:f>
              <c:strCache>
                <c:ptCount val="1"/>
                <c:pt idx="0">
                  <c:v>= 521.6 Mean SCR (SST)
+ SQRT(SUMXMY2 ( [521.6 Mean: Insurance risk, Credit risk, Market risk, Operational risk] , [521.6 99.5th: Insurance risk, Credit risk, Market risk, Operational risk] ))</c:v>
                </c:pt>
              </c:strCache>
            </c:strRef>
          </c:xVal>
          <c:yVal>
            <c:numLit>
              <c:formatCode>General</c:formatCode>
              <c:ptCount val="1"/>
              <c:pt idx="0">
                <c:v>1</c:v>
              </c:pt>
            </c:numLit>
          </c:yVal>
          <c:smooth val="0"/>
          <c:extLst>
            <c:ext xmlns:c16="http://schemas.microsoft.com/office/drawing/2014/chart" uri="{C3380CC4-5D6E-409C-BE32-E72D297353CC}">
              <c16:uniqueId val="{00000002-B10C-4547-841B-2FF8157BB1D4}"/>
            </c:ext>
          </c:extLst>
        </c:ser>
        <c:ser>
          <c:idx val="2"/>
          <c:order val="2"/>
          <c:tx>
            <c:strRef>
              <c:f>'521'!$C$154</c:f>
              <c:strCache>
                <c:ptCount val="1"/>
                <c:pt idx="0">
                  <c:v>SCR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'521'!$F$154</c:f>
              <c:strCache>
                <c:ptCount val="1"/>
                <c:pt idx="0">
                  <c:v>= 520.5 Y7 + 520.5 W1 + 520.5 X1 </c:v>
                </c:pt>
              </c:strCache>
            </c:strRef>
          </c:xVal>
          <c:yVal>
            <c:numLit>
              <c:formatCode>General</c:formatCode>
              <c:ptCount val="1"/>
              <c:pt idx="0">
                <c:v>1</c:v>
              </c:pt>
            </c:numLit>
          </c:yVal>
          <c:smooth val="0"/>
          <c:extLst>
            <c:ext xmlns:c16="http://schemas.microsoft.com/office/drawing/2014/chart" uri="{C3380CC4-5D6E-409C-BE32-E72D297353CC}">
              <c16:uniqueId val="{00000003-B10C-4547-841B-2FF8157BB1D4}"/>
            </c:ext>
          </c:extLst>
        </c:ser>
        <c:ser>
          <c:idx val="3"/>
          <c:order val="3"/>
          <c:tx>
            <c:strRef>
              <c:f>'521'!$C$153</c:f>
              <c:strCache>
                <c:ptCount val="1"/>
                <c:pt idx="0">
                  <c:v>SCR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'521'!$F$153</c:f>
              <c:strCache>
                <c:ptCount val="1"/>
                <c:pt idx="0">
                  <c:v>= SUM (521.6 99.5th: Insurance risk,
Credit risk, Market risk, Operational risk)</c:v>
                </c:pt>
              </c:strCache>
            </c:strRef>
          </c:xVal>
          <c:yVal>
            <c:numLit>
              <c:formatCode>General</c:formatCode>
              <c:ptCount val="1"/>
              <c:pt idx="0">
                <c:v>1</c:v>
              </c:pt>
            </c:numLit>
          </c:yVal>
          <c:smooth val="0"/>
          <c:extLst>
            <c:ext xmlns:c16="http://schemas.microsoft.com/office/drawing/2014/chart" uri="{C3380CC4-5D6E-409C-BE32-E72D297353CC}">
              <c16:uniqueId val="{00000004-B10C-4547-841B-2FF8157BB1D4}"/>
            </c:ext>
          </c:extLst>
        </c:ser>
        <c:dLbls>
          <c:showLegendKey val="0"/>
          <c:showVal val="0"/>
          <c:showCatName val="0"/>
          <c:showSerName val="0"/>
          <c:showPercent val="0"/>
          <c:showBubbleSize val="0"/>
        </c:dLbls>
        <c:axId val="356629888"/>
        <c:axId val="356644352"/>
      </c:scatterChart>
      <c:valAx>
        <c:axId val="356629888"/>
        <c:scaling>
          <c:orientation val="minMax"/>
        </c:scaling>
        <c:delete val="0"/>
        <c:axPos val="b"/>
        <c:numFmt formatCode="##,##0.00,,_-;[Red]\(##,##0.00,,\);\-_;\ " sourceLinked="1"/>
        <c:majorTickMark val="out"/>
        <c:minorTickMark val="none"/>
        <c:tickLblPos val="nextTo"/>
        <c:crossAx val="356644352"/>
        <c:crosses val="autoZero"/>
        <c:crossBetween val="midCat"/>
      </c:valAx>
      <c:valAx>
        <c:axId val="356644352"/>
        <c:scaling>
          <c:orientation val="minMax"/>
          <c:max val="1"/>
          <c:min val="0.95"/>
        </c:scaling>
        <c:delete val="1"/>
        <c:axPos val="l"/>
        <c:majorGridlines>
          <c:spPr>
            <a:ln w="9525">
              <a:noFill/>
            </a:ln>
          </c:spPr>
        </c:majorGridlines>
        <c:numFmt formatCode="General" sourceLinked="1"/>
        <c:majorTickMark val="out"/>
        <c:minorTickMark val="none"/>
        <c:tickLblPos val="nextTo"/>
        <c:crossAx val="356629888"/>
        <c:crosses val="autoZero"/>
        <c:crossBetween val="midCat"/>
      </c:valAx>
    </c:plotArea>
    <c:legend>
      <c:legendPos val="t"/>
      <c:legendEntry>
        <c:idx val="0"/>
        <c:delete val="1"/>
      </c:legendEntry>
      <c:layout>
        <c:manualLayout>
          <c:xMode val="edge"/>
          <c:yMode val="edge"/>
          <c:x val="0.20624999999999999"/>
          <c:y val="0.20824999999999996"/>
          <c:w val="0.5655"/>
          <c:h val="0.1247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excludin</a:t>
            </a:r>
            <a:r>
              <a:rPr lang="en-US" sz="1600" b="1" u="none" baseline="0">
                <a:solidFill>
                  <a:sysClr val="windowText" lastClr="000000"/>
                </a:solidFill>
                <a:latin typeface="Segoe UI"/>
                <a:ea typeface="Segoe UI"/>
                <a:cs typeface="Segoe UI"/>
              </a:rPr>
              <a:t>g natural catastrophe a</a:t>
            </a:r>
            <a:r>
              <a:rPr lang="en-US" sz="1600" b="1" u="none" baseline="0">
                <a:solidFill>
                  <a:schemeClr val="tx1"/>
                </a:solidFill>
                <a:latin typeface="Segoe UI"/>
                <a:ea typeface="Segoe UI"/>
                <a:cs typeface="Segoe UI"/>
              </a:rPr>
              <a:t>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('521'!$F$184,'521'!$F$188)</c:f>
              <c:strCache>
                <c:ptCount val="2"/>
                <c:pt idx="0">
                  <c:v>= 520.6 AA1 + 520.6 AB1 + 520.6 AC1</c:v>
                </c:pt>
                <c:pt idx="1">
                  <c:v>= 521.7 Mean Insurance risk Exc Nat Cat (SST)
 + SQRT(SUMXMY2 ( [521.7 Mean: Premium risk Exc Nat Cat, Reserve risk] , [521.7 99.5th: Premium risk Exc Nat Cat, Reserve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EFCB-4E25-A95D-0893AFA550BE}"/>
            </c:ext>
          </c:extLst>
        </c:ser>
        <c:ser>
          <c:idx val="1"/>
          <c:order val="1"/>
          <c:tx>
            <c:strRef>
              <c:f>'521'!$C$188</c:f>
              <c:strCache>
                <c:ptCount val="1"/>
                <c:pt idx="0">
                  <c:v>Insurance Risk excluding natural catastrophe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EFCB-4E25-A95D-0893AFA550BE}"/>
              </c:ext>
            </c:extLst>
          </c:dPt>
          <c:xVal>
            <c:strRef>
              <c:f>'521'!$F$188</c:f>
              <c:strCache>
                <c:ptCount val="1"/>
                <c:pt idx="0">
                  <c:v>= 521.7 Mean Insurance risk Exc Nat Cat (SST)
 + SQRT(SUMXMY2 ( [521.7 Mean: Premium risk Exc Nat Cat, Reserve risk] , [521.7 99.5th: Premium risk Exc Nat Cat, Reserve risk] ))</c:v>
                </c:pt>
              </c:strCache>
            </c:strRef>
          </c:xVal>
          <c:yVal>
            <c:numLit>
              <c:formatCode>General</c:formatCode>
              <c:ptCount val="1"/>
              <c:pt idx="0">
                <c:v>1</c:v>
              </c:pt>
            </c:numLit>
          </c:yVal>
          <c:smooth val="0"/>
          <c:extLst>
            <c:ext xmlns:c16="http://schemas.microsoft.com/office/drawing/2014/chart" uri="{C3380CC4-5D6E-409C-BE32-E72D297353CC}">
              <c16:uniqueId val="{00000002-EFCB-4E25-A95D-0893AFA550BE}"/>
            </c:ext>
          </c:extLst>
        </c:ser>
        <c:ser>
          <c:idx val="2"/>
          <c:order val="2"/>
          <c:tx>
            <c:strRef>
              <c:f>'521'!$C$184</c:f>
              <c:strCache>
                <c:ptCount val="1"/>
                <c:pt idx="0">
                  <c:v>Insurance Risk excluding natural catastrophe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'521'!$F$184</c:f>
              <c:strCache>
                <c:ptCount val="1"/>
                <c:pt idx="0">
                  <c:v>= 520.6 AA1 + 520.6 AB1 + 520.6 AC1</c:v>
                </c:pt>
              </c:strCache>
            </c:strRef>
          </c:xVal>
          <c:yVal>
            <c:numLit>
              <c:formatCode>General</c:formatCode>
              <c:ptCount val="1"/>
              <c:pt idx="0">
                <c:v>1</c:v>
              </c:pt>
            </c:numLit>
          </c:yVal>
          <c:smooth val="0"/>
          <c:extLst>
            <c:ext xmlns:c16="http://schemas.microsoft.com/office/drawing/2014/chart" uri="{C3380CC4-5D6E-409C-BE32-E72D297353CC}">
              <c16:uniqueId val="{00000003-EFCB-4E25-A95D-0893AFA550BE}"/>
            </c:ext>
          </c:extLst>
        </c:ser>
        <c:ser>
          <c:idx val="3"/>
          <c:order val="3"/>
          <c:tx>
            <c:strRef>
              <c:f>'521'!$C$183</c:f>
              <c:strCache>
                <c:ptCount val="1"/>
                <c:pt idx="0">
                  <c:v>Insurance Risk excluding natural catastrophe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'521'!$F$183</c:f>
              <c:strCache>
                <c:ptCount val="1"/>
                <c:pt idx="0">
                  <c:v>= 521.7 99.5th:
Premium risk Exc Nat Cat + Reserve risk</c:v>
                </c:pt>
              </c:strCache>
            </c:strRef>
          </c:xVal>
          <c:yVal>
            <c:numLit>
              <c:formatCode>General</c:formatCode>
              <c:ptCount val="1"/>
              <c:pt idx="0">
                <c:v>1</c:v>
              </c:pt>
            </c:numLit>
          </c:yVal>
          <c:smooth val="0"/>
          <c:extLst>
            <c:ext xmlns:c16="http://schemas.microsoft.com/office/drawing/2014/chart" uri="{C3380CC4-5D6E-409C-BE32-E72D297353CC}">
              <c16:uniqueId val="{00000004-EFCB-4E25-A95D-0893AFA550BE}"/>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5286452256036593E-2"/>
          <c:y val="0.16108367488549286"/>
          <c:w val="0.80846360176437859"/>
          <c:h val="0.2059164410139546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One-Year SCR</a:t>
            </a:r>
          </a:p>
        </c:rich>
      </c:tx>
      <c:layout>
        <c:manualLayout>
          <c:xMode val="edge"/>
          <c:yMode val="edge"/>
          <c:x val="2.3E-2"/>
          <c:y val="0.89049999999999996"/>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2"/>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('541'!$D$30:$D$31,'541'!$D$33:$D$36)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67B-417E-A6B0-32642840ED6F}"/>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Ultimate SCR </a:t>
            </a:r>
          </a:p>
        </c:rich>
      </c:tx>
      <c:layout>
        <c:manualLayout>
          <c:xMode val="edge"/>
          <c:yMode val="edge"/>
          <c:x val="2.4500000000000001E-2"/>
          <c:y val="0.90325"/>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2"/>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('541'!$E$30:$E$31,'541'!$E$33:$E$36)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CFC-4619-A083-02E8DBEAACA0}"/>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'560'!$L$17</c:f>
        </c:strRef>
      </c:tx>
      <c:layout>
        <c:manualLayout>
          <c:xMode val="edge"/>
          <c:yMode val="edge"/>
          <c:x val="0.29574999999999996"/>
          <c:y val="2.75E-2"/>
        </c:manualLayout>
      </c:layout>
      <c:overlay val="0"/>
      <c:spPr>
        <a:noFill/>
        <a:ln w="9525">
          <a:noFill/>
        </a:ln>
      </c:spPr>
      <c:txPr>
        <a:bodyPr rot="0" vert="horz"/>
        <a:lstStyle/>
        <a:p>
          <a:pPr algn="ctr">
            <a:defRPr/>
          </a:pPr>
          <a:endParaRPr lang="en-US"/>
        </a:p>
      </c:txPr>
    </c:title>
    <c:autoTitleDeleted val="0"/>
    <c:plotArea>
      <c:layout/>
      <c:barChart>
        <c:barDir val="col"/>
        <c:grouping val="stacked"/>
        <c:varyColors val="0"/>
        <c:ser>
          <c:idx val="0"/>
          <c:order val="0"/>
          <c:tx>
            <c:strRef>
              <c:f>'560'!$L$34</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'560'!$M$34</c:f>
              <c:numCache>
                <c:formatCode>General</c:formatCode>
                <c:ptCount val="1"/>
                <c:pt idx="0">
                  <c:v>100</c:v>
                </c:pt>
              </c:numCache>
            </c:numRef>
          </c:val>
          <c:extLst>
            <c:ext xmlns:c16="http://schemas.microsoft.com/office/drawing/2014/chart" uri="{C3380CC4-5D6E-409C-BE32-E72D297353CC}">
              <c16:uniqueId val="{00000000-92AD-4740-9C68-06C64302B641}"/>
            </c:ext>
          </c:extLst>
        </c:ser>
        <c:ser>
          <c:idx val="1"/>
          <c:order val="1"/>
          <c:tx>
            <c:strRef>
              <c:f>'560'!$L$35</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'560'!$M$35</c:f>
              <c:numCache>
                <c:formatCode>General</c:formatCode>
                <c:ptCount val="1"/>
                <c:pt idx="0">
                  <c:v>100</c:v>
                </c:pt>
              </c:numCache>
            </c:numRef>
          </c:val>
          <c:extLst>
            <c:ext xmlns:c16="http://schemas.microsoft.com/office/drawing/2014/chart" uri="{C3380CC4-5D6E-409C-BE32-E72D297353CC}">
              <c16:uniqueId val="{00000001-92AD-4740-9C68-06C64302B641}"/>
            </c:ext>
          </c:extLst>
        </c:ser>
        <c:ser>
          <c:idx val="2"/>
          <c:order val="2"/>
          <c:tx>
            <c:strRef>
              <c:f>'560'!$L$36</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'560'!$M$36</c:f>
              <c:numCache>
                <c:formatCode>General</c:formatCode>
                <c:ptCount val="1"/>
                <c:pt idx="0">
                  <c:v>100</c:v>
                </c:pt>
              </c:numCache>
            </c:numRef>
          </c:val>
          <c:extLst>
            <c:ext xmlns:c16="http://schemas.microsoft.com/office/drawing/2014/chart" uri="{C3380CC4-5D6E-409C-BE32-E72D297353CC}">
              <c16:uniqueId val="{00000002-92AD-4740-9C68-06C64302B641}"/>
            </c:ext>
          </c:extLst>
        </c:ser>
        <c:ser>
          <c:idx val="3"/>
          <c:order val="3"/>
          <c:tx>
            <c:strRef>
              <c:f>'560'!$L$37</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'560'!$M$37</c:f>
              <c:numCache>
                <c:formatCode>General</c:formatCode>
                <c:ptCount val="1"/>
                <c:pt idx="0">
                  <c:v>50</c:v>
                </c:pt>
              </c:numCache>
            </c:numRef>
          </c:val>
          <c:extLst>
            <c:ext xmlns:c16="http://schemas.microsoft.com/office/drawing/2014/chart" uri="{C3380CC4-5D6E-409C-BE32-E72D297353CC}">
              <c16:uniqueId val="{00000003-92AD-4740-9C68-06C64302B641}"/>
            </c:ext>
          </c:extLst>
        </c:ser>
        <c:ser>
          <c:idx val="4"/>
          <c:order val="4"/>
          <c:tx>
            <c:strRef>
              <c:f>'560'!$L$38</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'560'!$M$38</c:f>
              <c:numCache>
                <c:formatCode>General</c:formatCode>
                <c:ptCount val="1"/>
                <c:pt idx="0">
                  <c:v>50</c:v>
                </c:pt>
              </c:numCache>
            </c:numRef>
          </c:val>
          <c:extLst>
            <c:ext xmlns:c16="http://schemas.microsoft.com/office/drawing/2014/chart" uri="{C3380CC4-5D6E-409C-BE32-E72D297353CC}">
              <c16:uniqueId val="{00000004-92AD-4740-9C68-06C64302B641}"/>
            </c:ext>
          </c:extLst>
        </c:ser>
        <c:ser>
          <c:idx val="5"/>
          <c:order val="5"/>
          <c:tx>
            <c:strRef>
              <c:f>'560'!$L$39</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'560'!$M$39</c:f>
              <c:numCache>
                <c:formatCode>General</c:formatCode>
                <c:ptCount val="1"/>
                <c:pt idx="0">
                  <c:v>50</c:v>
                </c:pt>
              </c:numCache>
            </c:numRef>
          </c:val>
          <c:extLst>
            <c:ext xmlns:c16="http://schemas.microsoft.com/office/drawing/2014/chart" uri="{C3380CC4-5D6E-409C-BE32-E72D297353CC}">
              <c16:uniqueId val="{00000005-92AD-4740-9C68-06C64302B641}"/>
            </c:ext>
          </c:extLst>
        </c:ser>
        <c:ser>
          <c:idx val="6"/>
          <c:order val="6"/>
          <c:tx>
            <c:strRef>
              <c:f>'560'!$L$40</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'560'!$M$40</c:f>
              <c:numCache>
                <c:formatCode>General</c:formatCode>
                <c:ptCount val="1"/>
                <c:pt idx="0">
                  <c:v>50</c:v>
                </c:pt>
              </c:numCache>
            </c:numRef>
          </c:val>
          <c:extLst>
            <c:ext xmlns:c16="http://schemas.microsoft.com/office/drawing/2014/chart" uri="{C3380CC4-5D6E-409C-BE32-E72D297353CC}">
              <c16:uniqueId val="{00000006-92AD-4740-9C68-06C64302B641}"/>
            </c:ext>
          </c:extLst>
        </c:ser>
        <c:dLbls>
          <c:showLegendKey val="0"/>
          <c:showVal val="0"/>
          <c:showCatName val="0"/>
          <c:showSerName val="0"/>
          <c:showPercent val="0"/>
          <c:showBubbleSize val="0"/>
        </c:dLbls>
        <c:gapWidth val="150"/>
        <c:overlap val="100"/>
        <c:axId val="383904000"/>
        <c:axId val="383922560"/>
      </c:barChart>
      <c:catAx>
        <c:axId val="383904000"/>
        <c:scaling>
          <c:orientation val="minMax"/>
        </c:scaling>
        <c:delete val="0"/>
        <c:axPos val="b"/>
        <c:title>
          <c:tx>
            <c:rich>
              <a:bodyPr rot="0" vert="horz"/>
              <a:lstStyle/>
              <a:p>
                <a:pPr algn="ctr">
                  <a:defRPr/>
                </a:pPr>
                <a:r>
                  <a:rPr lang="en-US" sz="1000" u="none" baseline="0">
                    <a:solidFill>
                      <a:schemeClr val="tx1"/>
                    </a:solidFill>
                    <a:latin typeface="Segoe UI"/>
                    <a:ea typeface="Segoe UI"/>
                    <a:cs typeface="Segoe UI"/>
                  </a:rPr>
                  <a:t>YOA</a:t>
                </a:r>
              </a:p>
            </c:rich>
          </c:tx>
          <c:overlay val="0"/>
          <c:spPr>
            <a:noFill/>
            <a:ln w="9525">
              <a:noFill/>
            </a:ln>
          </c:spPr>
        </c:title>
        <c:numFmt formatCode="General" sourceLinked="1"/>
        <c:majorTickMark val="none"/>
        <c:minorTickMark val="none"/>
        <c:tickLblPos val="nextTo"/>
        <c:crossAx val="383922560"/>
        <c:crosses val="autoZero"/>
        <c:auto val="0"/>
        <c:lblAlgn val="ctr"/>
        <c:lblOffset val="100"/>
        <c:noMultiLvlLbl val="0"/>
      </c:catAx>
      <c:valAx>
        <c:axId val="383922560"/>
        <c:scaling>
          <c:orientation val="minMax"/>
        </c:scaling>
        <c:delete val="0"/>
        <c:axPos val="l"/>
        <c:majorGridlines>
          <c:spPr>
            <a:ln w="9525" cap="flat" cmpd="sng">
              <a:solidFill>
                <a:schemeClr val="bg1">
                  <a:lumMod val="50000"/>
                  <a:alpha val="25000"/>
                </a:schemeClr>
              </a:solidFill>
            </a:ln>
          </c:spPr>
        </c:majorGridlines>
        <c:title>
          <c:tx>
            <c:rich>
              <a:bodyPr rot="-5400000" vert="horz"/>
              <a:lstStyle/>
              <a:p>
                <a:pPr algn="ctr">
                  <a:defRPr/>
                </a:pPr>
                <a:r>
                  <a:rPr lang="en-US" u="none" baseline="0">
                    <a:solidFill>
                      <a:schemeClr val="tx1"/>
                    </a:solidFill>
                    <a:latin typeface="Segoe UI"/>
                    <a:ea typeface="Segoe UI"/>
                    <a:cs typeface="Segoe UI"/>
                  </a:rPr>
                  <a:t>SCR Split (£m)</a:t>
                </a:r>
              </a:p>
            </c:rich>
          </c:tx>
          <c:overlay val="0"/>
          <c:spPr>
            <a:noFill/>
            <a:ln w="9525">
              <a:noFill/>
            </a:ln>
          </c:spPr>
        </c:title>
        <c:numFmt formatCode="General" sourceLinked="1"/>
        <c:majorTickMark val="out"/>
        <c:minorTickMark val="none"/>
        <c:tickLblPos val="nextTo"/>
        <c:txPr>
          <a:bodyPr/>
          <a:lstStyle/>
          <a:p>
            <a:pPr>
              <a:defRPr lang="en-US" sz="800" u="none" baseline="0">
                <a:solidFill>
                  <a:schemeClr val="tx1"/>
                </a:solidFill>
                <a:latin typeface="Segoe UI"/>
                <a:ea typeface="Segoe UI"/>
                <a:cs typeface="Segoe UI"/>
              </a:defRPr>
            </a:pPr>
            <a:endParaRPr lang="en-US"/>
          </a:p>
        </c:txPr>
        <c:crossAx val="383904000"/>
        <c:crosses val="autoZero"/>
        <c:crossBetween val="between"/>
      </c:valAx>
    </c:plotArea>
    <c:legend>
      <c:legendPos val="tr"/>
      <c:overlay val="0"/>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
          <c:w val="0.80574999999999997"/>
          <c:h val="0.7147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0DDD-4906-947A-43D4EE7E909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1-0DDD-4906-947A-43D4EE7E909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('500'!$E$64,'500'!$F$65,'500'!$G$66,'500'!$H$67,'500'!$I$68)</c:f>
            </c:numRef>
          </c:yVal>
          <c:smooth val="0"/>
          <c:extLst>
            <c:ext xmlns:c16="http://schemas.microsoft.com/office/drawing/2014/chart" uri="{C3380CC4-5D6E-409C-BE32-E72D297353CC}">
              <c16:uniqueId val="{00000002-0DDD-4906-947A-43D4EE7E9093}"/>
            </c:ext>
          </c:extLst>
        </c:ser>
        <c:dLbls>
          <c:showLegendKey val="0"/>
          <c:showVal val="0"/>
          <c:showCatName val="0"/>
          <c:showSerName val="0"/>
          <c:showPercent val="0"/>
          <c:showBubbleSize val="0"/>
        </c:dLbls>
        <c:axId val="519067904"/>
        <c:axId val="519070080"/>
      </c:scatterChart>
      <c:valAx>
        <c:axId val="519067904"/>
        <c:scaling>
          <c:orientation val="minMax"/>
          <c:max val="1"/>
          <c:min val="0.5"/>
        </c:scaling>
        <c:delete val="0"/>
        <c:axPos val="b"/>
        <c:title>
          <c:tx>
            <c:rich>
              <a:bodyPr rot="0" vert="horz"/>
              <a:lstStyle/>
              <a:p>
                <a:pPr algn="ctr">
                  <a:defRPr/>
                </a:pPr>
                <a:r>
                  <a:rPr lang="en-US" sz="1200" b="1" u="none" baseline="0">
                    <a:solidFill>
                      <a:schemeClr val="tx1"/>
                    </a:solidFill>
                    <a:latin typeface="Arial"/>
                    <a:ea typeface="Arial"/>
                    <a:cs typeface="Arial"/>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70080"/>
        <c:crosses val="autoZero"/>
        <c:crossBetween val="midCat"/>
      </c:valAx>
      <c:valAx>
        <c:axId val="51907008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67904"/>
        <c:crosses val="autoZero"/>
        <c:crossBetween val="midCat"/>
      </c:valAx>
    </c:plotArea>
    <c:legend>
      <c:legendPos val="t"/>
      <c:layout>
        <c:manualLayout>
          <c:xMode val="edge"/>
          <c:yMode val="edge"/>
          <c:x val="0.10375"/>
          <c:y val="3.5249999999999997E-2"/>
          <c:w val="0.73050000000000004"/>
          <c:h val="6.700000000000000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54"/>
          <c:w val="0.76324999999999987"/>
          <c:h val="0.69850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'500'!$I$57</c:f>
            </c:numRef>
          </c:yVal>
          <c:smooth val="0"/>
          <c:extLst>
            <c:ext xmlns:c16="http://schemas.microsoft.com/office/drawing/2014/chart" uri="{C3380CC4-5D6E-409C-BE32-E72D297353CC}">
              <c16:uniqueId val="{00000000-F0A3-4C76-A90F-2AC0228A3C4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F0A3-4C76-A90F-2AC0228A3C48}"/>
            </c:ext>
          </c:extLst>
        </c:ser>
        <c:dLbls>
          <c:showLegendKey val="0"/>
          <c:showVal val="0"/>
          <c:showCatName val="0"/>
          <c:showSerName val="0"/>
          <c:showPercent val="0"/>
          <c:showBubbleSize val="0"/>
        </c:dLbls>
        <c:axId val="519088384"/>
        <c:axId val="519090176"/>
      </c:scatterChart>
      <c:valAx>
        <c:axId val="5190883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90176"/>
        <c:crosses val="autoZero"/>
        <c:crossBetween val="midCat"/>
        <c:majorUnit val="4.9999999999999992E-3"/>
      </c:valAx>
      <c:valAx>
        <c:axId val="51909017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88384"/>
        <c:crosses val="autoZero"/>
        <c:crossBetween val="midCat"/>
      </c:valAx>
    </c:plotArea>
    <c:legend>
      <c:legendPos val="t"/>
      <c:layout>
        <c:manualLayout>
          <c:xMode val="edge"/>
          <c:yMode val="edge"/>
          <c:x val="0.10575"/>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'500'!$I$68</c:f>
            </c:numRef>
          </c:yVal>
          <c:smooth val="0"/>
          <c:extLst>
            <c:ext xmlns:c16="http://schemas.microsoft.com/office/drawing/2014/chart" uri="{C3380CC4-5D6E-409C-BE32-E72D297353CC}">
              <c16:uniqueId val="{00000000-4B98-4C43-83E1-607F99D2AC4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B98-4C43-83E1-607F99D2AC49}"/>
            </c:ext>
          </c:extLst>
        </c:ser>
        <c:dLbls>
          <c:showLegendKey val="0"/>
          <c:showVal val="0"/>
          <c:showCatName val="0"/>
          <c:showSerName val="0"/>
          <c:showPercent val="0"/>
          <c:showBubbleSize val="0"/>
        </c:dLbls>
        <c:axId val="519102848"/>
        <c:axId val="519104384"/>
      </c:scatterChart>
      <c:valAx>
        <c:axId val="51910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4384"/>
        <c:crosses val="autoZero"/>
        <c:crossBetween val="midCat"/>
        <c:majorUnit val="4.9999999999999992E-3"/>
      </c:valAx>
      <c:valAx>
        <c:axId val="51910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2848"/>
        <c:crosses val="autoZero"/>
        <c:crossBetween val="midCat"/>
      </c:valAx>
    </c:plotArea>
    <c:legend>
      <c:legendPos val="t"/>
      <c:layout>
        <c:manualLayout>
          <c:xMode val="edge"/>
          <c:yMode val="edge"/>
          <c:x val="8.6249999999999979E-2"/>
          <c:y val="3.5249999999999997E-2"/>
          <c:w val="0.71775"/>
          <c:h val="7.5749999999999998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'501'!$I$43</c:f>
              <c:strCache>
                <c:ptCount val="1"/>
                <c:pt idx="0">
                  <c:v>500.1 Sum(I)</c:v>
                </c:pt>
              </c:strCache>
            </c:strRef>
          </c:xVal>
          <c:yVal>
            <c:numLit>
              <c:formatCode>General</c:formatCode>
              <c:ptCount val="1"/>
              <c:pt idx="0">
                <c:v>1</c:v>
              </c:pt>
            </c:numLit>
          </c:yVal>
          <c:smooth val="0"/>
          <c:extLst>
            <c:ext xmlns:c16="http://schemas.microsoft.com/office/drawing/2014/chart" uri="{C3380CC4-5D6E-409C-BE32-E72D297353CC}">
              <c16:uniqueId val="{00000000-6FA7-4223-9D4F-02EA3316B7B8}"/>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'501'!$I$44</c:f>
              <c:strCache>
                <c:ptCount val="1"/>
                <c:pt idx="0">
                  <c:v>500.1 I Total</c:v>
                </c:pt>
              </c:strCache>
            </c:strRef>
          </c:xVal>
          <c:yVal>
            <c:numLit>
              <c:formatCode>General</c:formatCode>
              <c:ptCount val="1"/>
              <c:pt idx="0">
                <c:v>1</c:v>
              </c:pt>
            </c:numLit>
          </c:yVal>
          <c:smooth val="0"/>
          <c:extLst>
            <c:ext xmlns:c16="http://schemas.microsoft.com/office/drawing/2014/chart" uri="{C3380CC4-5D6E-409C-BE32-E72D297353CC}">
              <c16:uniqueId val="{00000001-6FA7-4223-9D4F-02EA3316B7B8}"/>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'501'!$I$48</c:f>
              <c:strCache>
                <c:ptCount val="1"/>
                <c:pt idx="0">
                  <c:v>500.1 B Total
+ SQRT(SUMXMY2 ( 500.1 B , 500.1 I ))</c:v>
                </c:pt>
              </c:strCache>
            </c:strRef>
          </c:xVal>
          <c:yVal>
            <c:numLit>
              <c:formatCode>General</c:formatCode>
              <c:ptCount val="1"/>
              <c:pt idx="0">
                <c:v>1</c:v>
              </c:pt>
            </c:numLit>
          </c:yVal>
          <c:smooth val="0"/>
          <c:extLst>
            <c:ext xmlns:c16="http://schemas.microsoft.com/office/drawing/2014/chart" uri="{C3380CC4-5D6E-409C-BE32-E72D297353CC}">
              <c16:uniqueId val="{00000002-6FA7-4223-9D4F-02EA3316B7B8}"/>
            </c:ext>
          </c:extLst>
        </c:ser>
        <c:ser>
          <c:idx val="4"/>
          <c:order val="3"/>
          <c:tx>
            <c:v>Range</c:v>
          </c:tx>
          <c:spPr>
            <a:ln w="19050" cap="rnd" cmpd="sng">
              <a:solidFill>
                <a:srgbClr val="002060"/>
              </a:solidFill>
              <a:round/>
            </a:ln>
            <a:effectLst/>
          </c:spPr>
          <c:marker>
            <c:symbol val="none"/>
          </c:marker>
          <c:xVal>
            <c:strRef>
              <c:f>('501'!$I$43,'501'!$I$48)</c:f>
              <c:strCache>
                <c:ptCount val="2"/>
                <c:pt idx="0">
                  <c:v>500.1 Sum(I)</c:v>
                </c:pt>
                <c:pt idx="1">
                  <c:v>500.1 B Total
+ SQRT(SUMXMY2 ( 500.1 B , 500.1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6FA7-4223-9D4F-02EA3316B7B8}"/>
            </c:ext>
          </c:extLst>
        </c:ser>
        <c:dLbls>
          <c:showLegendKey val="0"/>
          <c:showVal val="0"/>
          <c:showCatName val="0"/>
          <c:showSerName val="0"/>
          <c:showPercent val="0"/>
          <c:showBubbleSize val="0"/>
        </c:dLbls>
        <c:axId val="519142016"/>
        <c:axId val="519147904"/>
      </c:scatterChart>
      <c:valAx>
        <c:axId val="519142016"/>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519147904"/>
        <c:crosses val="autoZero"/>
        <c:crossBetween val="midCat"/>
      </c:valAx>
      <c:valAx>
        <c:axId val="519147904"/>
        <c:scaling>
          <c:orientation val="minMax"/>
        </c:scaling>
        <c:delete val="1"/>
        <c:axPos val="l"/>
        <c:numFmt formatCode="General" sourceLinked="1"/>
        <c:majorTickMark val="none"/>
        <c:minorTickMark val="none"/>
        <c:tickLblPos val="nextTo"/>
        <c:crossAx val="519142016"/>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897-4208-B0BE-C9E949863D9F}"/>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('502'!$E$43,'502'!$F$44,'502'!$G$45,'502'!$H$46,'502'!$I$47)</c:f>
            </c:numRef>
          </c:yVal>
          <c:smooth val="0"/>
          <c:extLst>
            <c:ext xmlns:c16="http://schemas.microsoft.com/office/drawing/2014/chart" uri="{C3380CC4-5D6E-409C-BE32-E72D297353CC}">
              <c16:uniqueId val="{00000001-8897-4208-B0BE-C9E949863D9F}"/>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897-4208-B0BE-C9E949863D9F}"/>
            </c:ext>
          </c:extLst>
        </c:ser>
        <c:dLbls>
          <c:showLegendKey val="0"/>
          <c:showVal val="0"/>
          <c:showCatName val="0"/>
          <c:showSerName val="0"/>
          <c:showPercent val="0"/>
          <c:showBubbleSize val="0"/>
        </c:dLbls>
        <c:axId val="296659584"/>
        <c:axId val="301273856"/>
      </c:scatterChart>
      <c:valAx>
        <c:axId val="296659584"/>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73856"/>
        <c:crosses val="autoZero"/>
        <c:crossBetween val="midCat"/>
      </c:valAx>
      <c:valAx>
        <c:axId val="301273856"/>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296659584"/>
        <c:crosses val="autoZero"/>
        <c:crossBetween val="midCat"/>
      </c:valAx>
    </c:plotArea>
    <c:legend>
      <c:legendPos val="t"/>
      <c:layout>
        <c:manualLayout>
          <c:xMode val="edge"/>
          <c:yMode val="edge"/>
          <c:x val="0.1082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'502'!$I$47</c:f>
            </c:numRef>
          </c:yVal>
          <c:smooth val="0"/>
          <c:extLst>
            <c:ext xmlns:c16="http://schemas.microsoft.com/office/drawing/2014/chart" uri="{C3380CC4-5D6E-409C-BE32-E72D297353CC}">
              <c16:uniqueId val="{00000000-CF55-47AC-92C2-CFCB2570E01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F55-47AC-92C2-CFCB2570E018}"/>
            </c:ext>
          </c:extLst>
        </c:ser>
        <c:dLbls>
          <c:showLegendKey val="0"/>
          <c:showVal val="0"/>
          <c:showCatName val="0"/>
          <c:showSerName val="0"/>
          <c:showPercent val="0"/>
          <c:showBubbleSize val="0"/>
        </c:dLbls>
        <c:axId val="301299968"/>
        <c:axId val="301301760"/>
      </c:scatterChart>
      <c:valAx>
        <c:axId val="30129996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01760"/>
        <c:crosses val="autoZero"/>
        <c:crossBetween val="midCat"/>
        <c:majorUnit val="4.9999999999999992E-3"/>
      </c:valAx>
      <c:valAx>
        <c:axId val="30130176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99968"/>
        <c:crosses val="autoZero"/>
        <c:crossBetween val="midCat"/>
      </c:valAx>
    </c:plotArea>
    <c:legend>
      <c:legendPos val="t"/>
      <c:layout>
        <c:manualLayout>
          <c:xMode val="edge"/>
          <c:yMode val="edge"/>
          <c:x val="0.10575"/>
          <c:y val="3.9750000000000001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12" Type="http://schemas.openxmlformats.org/officeDocument/2006/relationships/chart" Target="../charts/chart32.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image" Target="../media/image1.jpeg"/><Relationship Id="rId5" Type="http://schemas.openxmlformats.org/officeDocument/2006/relationships/chart" Target="../charts/chart2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34.xml"/><Relationship Id="rId1"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1304925</xdr:colOff>
      <xdr:row>2</xdr:row>
      <xdr:rowOff>76200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95251</xdr:colOff>
      <xdr:row>72</xdr:row>
      <xdr:rowOff>9525</xdr:rowOff>
    </xdr:from>
    <xdr:to>
      <xdr:col>6</xdr:col>
      <xdr:colOff>864151</xdr:colOff>
      <xdr:row>87</xdr:row>
      <xdr:rowOff>32025</xdr:rowOff>
    </xdr:to>
    <xdr:graphicFrame macro="">
      <xdr:nvGraphicFramePr>
        <xdr:cNvPr id="2" name="Chart 4">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72</xdr:row>
      <xdr:rowOff>0</xdr:rowOff>
    </xdr:from>
    <xdr:to>
      <xdr:col>10</xdr:col>
      <xdr:colOff>906375</xdr:colOff>
      <xdr:row>87</xdr:row>
      <xdr:rowOff>22500</xdr:rowOff>
    </xdr:to>
    <xdr:graphicFrame macro="">
      <xdr:nvGraphicFramePr>
        <xdr:cNvPr id="3" name="Chart 5">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85726</xdr:colOff>
      <xdr:row>91</xdr:row>
      <xdr:rowOff>180975</xdr:rowOff>
    </xdr:from>
    <xdr:to>
      <xdr:col>6</xdr:col>
      <xdr:colOff>854626</xdr:colOff>
      <xdr:row>107</xdr:row>
      <xdr:rowOff>12975</xdr:rowOff>
    </xdr:to>
    <xdr:graphicFrame macro="">
      <xdr:nvGraphicFramePr>
        <xdr:cNvPr id="4" name="Chart 6">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85725</xdr:colOff>
      <xdr:row>111</xdr:row>
      <xdr:rowOff>171451</xdr:rowOff>
    </xdr:from>
    <xdr:to>
      <xdr:col>6</xdr:col>
      <xdr:colOff>854625</xdr:colOff>
      <xdr:row>127</xdr:row>
      <xdr:rowOff>3451</xdr:rowOff>
    </xdr:to>
    <xdr:graphicFrame macro="">
      <xdr:nvGraphicFramePr>
        <xdr:cNvPr id="5" name="Chart 9">
          <a:extLst>
            <a:ext uri="{FF2B5EF4-FFF2-40B4-BE49-F238E27FC236}">
              <a16:creationId xmlns:a16="http://schemas.microsoft.com/office/drawing/2014/main" id="{00000000-0008-0000-1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600075</xdr:colOff>
      <xdr:row>91</xdr:row>
      <xdr:rowOff>180975</xdr:rowOff>
    </xdr:from>
    <xdr:to>
      <xdr:col>10</xdr:col>
      <xdr:colOff>896850</xdr:colOff>
      <xdr:row>107</xdr:row>
      <xdr:rowOff>12975</xdr:rowOff>
    </xdr:to>
    <xdr:graphicFrame macro="">
      <xdr:nvGraphicFramePr>
        <xdr:cNvPr id="6" name="Chart 10">
          <a:extLst>
            <a:ext uri="{FF2B5EF4-FFF2-40B4-BE49-F238E27FC236}">
              <a16:creationId xmlns:a16="http://schemas.microsoft.com/office/drawing/2014/main" id="{00000000-0008-0000-1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600075</xdr:colOff>
      <xdr:row>111</xdr:row>
      <xdr:rowOff>171450</xdr:rowOff>
    </xdr:from>
    <xdr:to>
      <xdr:col>10</xdr:col>
      <xdr:colOff>896850</xdr:colOff>
      <xdr:row>127</xdr:row>
      <xdr:rowOff>3450</xdr:rowOff>
    </xdr:to>
    <xdr:graphicFrame macro="">
      <xdr:nvGraphicFramePr>
        <xdr:cNvPr id="7" name="Chart 11">
          <a:extLst>
            <a:ext uri="{FF2B5EF4-FFF2-40B4-BE49-F238E27FC236}">
              <a16:creationId xmlns:a16="http://schemas.microsoft.com/office/drawing/2014/main" id="{00000000-0008-0000-1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238125</xdr:colOff>
      <xdr:row>51</xdr:row>
      <xdr:rowOff>85725</xdr:rowOff>
    </xdr:from>
    <xdr:to>
      <xdr:col>8</xdr:col>
      <xdr:colOff>957225</xdr:colOff>
      <xdr:row>60</xdr:row>
      <xdr:rowOff>171225</xdr:rowOff>
    </xdr:to>
    <xdr:graphicFrame macro="">
      <xdr:nvGraphicFramePr>
        <xdr:cNvPr id="8" name="Chart 1">
          <a:extLst>
            <a:ext uri="{FF2B5EF4-FFF2-40B4-BE49-F238E27FC236}">
              <a16:creationId xmlns:a16="http://schemas.microsoft.com/office/drawing/2014/main" id="{00000000-0008-0000-1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2</xdr:col>
      <xdr:colOff>1473200</xdr:colOff>
      <xdr:row>2</xdr:row>
      <xdr:rowOff>38100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76200" y="0"/>
          <a:ext cx="1819275" cy="457200"/>
        </a:xfrm>
        <a:prstGeom prst="rect">
          <a:avLst/>
        </a:prstGeom>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476251</xdr:colOff>
      <xdr:row>74</xdr:row>
      <xdr:rowOff>66675</xdr:rowOff>
    </xdr:from>
    <xdr:to>
      <xdr:col>6</xdr:col>
      <xdr:colOff>1045126</xdr:colOff>
      <xdr:row>89</xdr:row>
      <xdr:rowOff>89175</xdr:rowOff>
    </xdr:to>
    <xdr:graphicFrame macro="">
      <xdr:nvGraphicFramePr>
        <xdr:cNvPr id="2" name="Chart 3">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476250</xdr:colOff>
      <xdr:row>74</xdr:row>
      <xdr:rowOff>66675</xdr:rowOff>
    </xdr:from>
    <xdr:to>
      <xdr:col>10</xdr:col>
      <xdr:colOff>573000</xdr:colOff>
      <xdr:row>89</xdr:row>
      <xdr:rowOff>89175</xdr:rowOff>
    </xdr:to>
    <xdr:graphicFrame macro="">
      <xdr:nvGraphicFramePr>
        <xdr:cNvPr id="3" name="Chart 5">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485775</xdr:colOff>
      <xdr:row>95</xdr:row>
      <xdr:rowOff>104775</xdr:rowOff>
    </xdr:from>
    <xdr:to>
      <xdr:col>7</xdr:col>
      <xdr:colOff>6900</xdr:colOff>
      <xdr:row>110</xdr:row>
      <xdr:rowOff>127275</xdr:rowOff>
    </xdr:to>
    <xdr:graphicFrame macro="">
      <xdr:nvGraphicFramePr>
        <xdr:cNvPr id="4" name="Chart 6">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457199</xdr:colOff>
      <xdr:row>115</xdr:row>
      <xdr:rowOff>171451</xdr:rowOff>
    </xdr:from>
    <xdr:to>
      <xdr:col>6</xdr:col>
      <xdr:colOff>1026074</xdr:colOff>
      <xdr:row>131</xdr:row>
      <xdr:rowOff>3451</xdr:rowOff>
    </xdr:to>
    <xdr:graphicFrame macro="">
      <xdr:nvGraphicFramePr>
        <xdr:cNvPr id="5" name="Chart 7">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485775</xdr:colOff>
      <xdr:row>95</xdr:row>
      <xdr:rowOff>104775</xdr:rowOff>
    </xdr:from>
    <xdr:to>
      <xdr:col>10</xdr:col>
      <xdr:colOff>582525</xdr:colOff>
      <xdr:row>110</xdr:row>
      <xdr:rowOff>127275</xdr:rowOff>
    </xdr:to>
    <xdr:graphicFrame macro="">
      <xdr:nvGraphicFramePr>
        <xdr:cNvPr id="6" name="Chart 8">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457200</xdr:colOff>
      <xdr:row>115</xdr:row>
      <xdr:rowOff>171450</xdr:rowOff>
    </xdr:from>
    <xdr:to>
      <xdr:col>10</xdr:col>
      <xdr:colOff>553950</xdr:colOff>
      <xdr:row>131</xdr:row>
      <xdr:rowOff>3450</xdr:rowOff>
    </xdr:to>
    <xdr:graphicFrame macro="">
      <xdr:nvGraphicFramePr>
        <xdr:cNvPr id="7" name="Chart 9">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xdr:colOff>
      <xdr:row>51</xdr:row>
      <xdr:rowOff>28575</xdr:rowOff>
    </xdr:from>
    <xdr:to>
      <xdr:col>8</xdr:col>
      <xdr:colOff>1028700</xdr:colOff>
      <xdr:row>60</xdr:row>
      <xdr:rowOff>114075</xdr:rowOff>
    </xdr:to>
    <xdr:graphicFrame macro="">
      <xdr:nvGraphicFramePr>
        <xdr:cNvPr id="8" name="Chart 2">
          <a:extLst>
            <a:ext uri="{FF2B5EF4-FFF2-40B4-BE49-F238E27FC236}">
              <a16:creationId xmlns:a16="http://schemas.microsoft.com/office/drawing/2014/main" id="{00000000-0008-0000-1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42</xdr:row>
      <xdr:rowOff>0</xdr:rowOff>
    </xdr:from>
    <xdr:to>
      <xdr:col>8</xdr:col>
      <xdr:colOff>990600</xdr:colOff>
      <xdr:row>52</xdr:row>
      <xdr:rowOff>160585</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238125</xdr:colOff>
      <xdr:row>61</xdr:row>
      <xdr:rowOff>180975</xdr:rowOff>
    </xdr:from>
    <xdr:to>
      <xdr:col>6</xdr:col>
      <xdr:colOff>807000</xdr:colOff>
      <xdr:row>77</xdr:row>
      <xdr:rowOff>12975</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200026</xdr:colOff>
      <xdr:row>62</xdr:row>
      <xdr:rowOff>0</xdr:rowOff>
    </xdr:from>
    <xdr:to>
      <xdr:col>10</xdr:col>
      <xdr:colOff>296776</xdr:colOff>
      <xdr:row>77</xdr:row>
      <xdr:rowOff>22500</xdr:rowOff>
    </xdr:to>
    <xdr:graphicFrame macro="">
      <xdr:nvGraphicFramePr>
        <xdr:cNvPr id="4" name="Chart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219075</xdr:colOff>
      <xdr:row>80</xdr:row>
      <xdr:rowOff>171450</xdr:rowOff>
    </xdr:from>
    <xdr:to>
      <xdr:col>6</xdr:col>
      <xdr:colOff>787950</xdr:colOff>
      <xdr:row>96</xdr:row>
      <xdr:rowOff>3450</xdr:rowOff>
    </xdr:to>
    <xdr:graphicFrame macro="">
      <xdr:nvGraphicFramePr>
        <xdr:cNvPr id="5" name="Chart 4">
          <a:extLst>
            <a:ext uri="{FF2B5EF4-FFF2-40B4-BE49-F238E27FC236}">
              <a16:creationId xmlns:a16="http://schemas.microsoft.com/office/drawing/2014/main" id="{00000000-0008-0000-1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190500</xdr:colOff>
      <xdr:row>81</xdr:row>
      <xdr:rowOff>0</xdr:rowOff>
    </xdr:from>
    <xdr:to>
      <xdr:col>10</xdr:col>
      <xdr:colOff>287250</xdr:colOff>
      <xdr:row>96</xdr:row>
      <xdr:rowOff>22500</xdr:rowOff>
    </xdr:to>
    <xdr:graphicFrame macro="">
      <xdr:nvGraphicFramePr>
        <xdr:cNvPr id="6" name="Chart 5">
          <a:extLst>
            <a:ext uri="{FF2B5EF4-FFF2-40B4-BE49-F238E27FC236}">
              <a16:creationId xmlns:a16="http://schemas.microsoft.com/office/drawing/2014/main" id="{00000000-0008-0000-1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66675</xdr:colOff>
      <xdr:row>101</xdr:row>
      <xdr:rowOff>9525</xdr:rowOff>
    </xdr:from>
    <xdr:to>
      <xdr:col>10</xdr:col>
      <xdr:colOff>163425</xdr:colOff>
      <xdr:row>116</xdr:row>
      <xdr:rowOff>32025</xdr:rowOff>
    </xdr:to>
    <xdr:graphicFrame macro="">
      <xdr:nvGraphicFramePr>
        <xdr:cNvPr id="7" name="Chart 6">
          <a:extLst>
            <a:ext uri="{FF2B5EF4-FFF2-40B4-BE49-F238E27FC236}">
              <a16:creationId xmlns:a16="http://schemas.microsoft.com/office/drawing/2014/main" id="{00000000-0008-0000-1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304800</xdr:colOff>
      <xdr:row>101</xdr:row>
      <xdr:rowOff>9526</xdr:rowOff>
    </xdr:from>
    <xdr:to>
      <xdr:col>6</xdr:col>
      <xdr:colOff>873675</xdr:colOff>
      <xdr:row>116</xdr:row>
      <xdr:rowOff>32026</xdr:rowOff>
    </xdr:to>
    <xdr:graphicFrame macro="">
      <xdr:nvGraphicFramePr>
        <xdr:cNvPr id="8" name="Chart 7">
          <a:extLst>
            <a:ext uri="{FF2B5EF4-FFF2-40B4-BE49-F238E27FC236}">
              <a16:creationId xmlns:a16="http://schemas.microsoft.com/office/drawing/2014/main" id="{00000000-0008-0000-1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425450</xdr:colOff>
      <xdr:row>2</xdr:row>
      <xdr:rowOff>38100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9525</xdr:colOff>
      <xdr:row>5</xdr:row>
      <xdr:rowOff>0</xdr:rowOff>
    </xdr:to>
    <xdr:pic>
      <xdr:nvPicPr>
        <xdr:cNvPr id="2" name="Picture 16" descr="clear">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3" name="Picture 17" descr="clear">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4" name="Picture 18" descr="clear">
          <a:extLst>
            <a:ext uri="{FF2B5EF4-FFF2-40B4-BE49-F238E27FC236}">
              <a16:creationId xmlns:a16="http://schemas.microsoft.com/office/drawing/2014/main" id="{00000000-0008-0000-1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5" name="Picture 19" descr="clear">
          <a:extLst>
            <a:ext uri="{FF2B5EF4-FFF2-40B4-BE49-F238E27FC236}">
              <a16:creationId xmlns:a16="http://schemas.microsoft.com/office/drawing/2014/main" id="{00000000-0008-0000-1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6" name="Picture 20" descr="clear">
          <a:extLst>
            <a:ext uri="{FF2B5EF4-FFF2-40B4-BE49-F238E27FC236}">
              <a16:creationId xmlns:a16="http://schemas.microsoft.com/office/drawing/2014/main" id="{00000000-0008-0000-1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7" name="Picture 21" descr="clear">
          <a:extLst>
            <a:ext uri="{FF2B5EF4-FFF2-40B4-BE49-F238E27FC236}">
              <a16:creationId xmlns:a16="http://schemas.microsoft.com/office/drawing/2014/main" id="{00000000-0008-0000-1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8" name="Picture 22" descr="clear">
          <a:extLst>
            <a:ext uri="{FF2B5EF4-FFF2-40B4-BE49-F238E27FC236}">
              <a16:creationId xmlns:a16="http://schemas.microsoft.com/office/drawing/2014/main" id="{00000000-0008-0000-1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9" name="Picture 23" descr="clear">
          <a:extLst>
            <a:ext uri="{FF2B5EF4-FFF2-40B4-BE49-F238E27FC236}">
              <a16:creationId xmlns:a16="http://schemas.microsoft.com/office/drawing/2014/main" id="{00000000-0008-0000-1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0" name="Picture 24" descr="clear">
          <a:extLst>
            <a:ext uri="{FF2B5EF4-FFF2-40B4-BE49-F238E27FC236}">
              <a16:creationId xmlns:a16="http://schemas.microsoft.com/office/drawing/2014/main" id="{00000000-0008-0000-1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1" name="Picture 25" descr="clear">
          <a:extLst>
            <a:ext uri="{FF2B5EF4-FFF2-40B4-BE49-F238E27FC236}">
              <a16:creationId xmlns:a16="http://schemas.microsoft.com/office/drawing/2014/main" id="{00000000-0008-0000-1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2" name="Picture 26" descr="clear">
          <a:extLst>
            <a:ext uri="{FF2B5EF4-FFF2-40B4-BE49-F238E27FC236}">
              <a16:creationId xmlns:a16="http://schemas.microsoft.com/office/drawing/2014/main" id="{00000000-0008-0000-1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3" name="Picture 27" descr="clear">
          <a:extLst>
            <a:ext uri="{FF2B5EF4-FFF2-40B4-BE49-F238E27FC236}">
              <a16:creationId xmlns:a16="http://schemas.microsoft.com/office/drawing/2014/main" id="{00000000-0008-0000-1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4" name="Picture 28" descr="clear">
          <a:extLst>
            <a:ext uri="{FF2B5EF4-FFF2-40B4-BE49-F238E27FC236}">
              <a16:creationId xmlns:a16="http://schemas.microsoft.com/office/drawing/2014/main" id="{00000000-0008-0000-1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5" name="Picture 29" descr="clear">
          <a:extLst>
            <a:ext uri="{FF2B5EF4-FFF2-40B4-BE49-F238E27FC236}">
              <a16:creationId xmlns:a16="http://schemas.microsoft.com/office/drawing/2014/main" id="{00000000-0008-0000-1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6" name="Picture 30" descr="clear">
          <a:extLst>
            <a:ext uri="{FF2B5EF4-FFF2-40B4-BE49-F238E27FC236}">
              <a16:creationId xmlns:a16="http://schemas.microsoft.com/office/drawing/2014/main" id="{00000000-0008-0000-1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7" name="Picture 31" descr="clear">
          <a:extLst>
            <a:ext uri="{FF2B5EF4-FFF2-40B4-BE49-F238E27FC236}">
              <a16:creationId xmlns:a16="http://schemas.microsoft.com/office/drawing/2014/main" id="{00000000-0008-0000-1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8" name="Picture 32" descr="clear">
          <a:extLst>
            <a:ext uri="{FF2B5EF4-FFF2-40B4-BE49-F238E27FC236}">
              <a16:creationId xmlns:a16="http://schemas.microsoft.com/office/drawing/2014/main" id="{00000000-0008-0000-1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9" name="Picture 33" descr="clear">
          <a:extLst>
            <a:ext uri="{FF2B5EF4-FFF2-40B4-BE49-F238E27FC236}">
              <a16:creationId xmlns:a16="http://schemas.microsoft.com/office/drawing/2014/main" id="{00000000-0008-0000-1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0" name="Picture 34" descr="clear">
          <a:extLst>
            <a:ext uri="{FF2B5EF4-FFF2-40B4-BE49-F238E27FC236}">
              <a16:creationId xmlns:a16="http://schemas.microsoft.com/office/drawing/2014/main" id="{00000000-0008-0000-1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1" name="Picture 35" descr="clear">
          <a:extLst>
            <a:ext uri="{FF2B5EF4-FFF2-40B4-BE49-F238E27FC236}">
              <a16:creationId xmlns:a16="http://schemas.microsoft.com/office/drawing/2014/main" id="{00000000-0008-0000-1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2" name="Picture 36" descr="clear">
          <a:extLst>
            <a:ext uri="{FF2B5EF4-FFF2-40B4-BE49-F238E27FC236}">
              <a16:creationId xmlns:a16="http://schemas.microsoft.com/office/drawing/2014/main" id="{00000000-0008-0000-1E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3" name="Picture 37" descr="clear">
          <a:extLst>
            <a:ext uri="{FF2B5EF4-FFF2-40B4-BE49-F238E27FC236}">
              <a16:creationId xmlns:a16="http://schemas.microsoft.com/office/drawing/2014/main" id="{00000000-0008-0000-1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4" name="Picture 38" descr="clear">
          <a:extLst>
            <a:ext uri="{FF2B5EF4-FFF2-40B4-BE49-F238E27FC236}">
              <a16:creationId xmlns:a16="http://schemas.microsoft.com/office/drawing/2014/main" id="{00000000-0008-0000-1E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5" name="Picture 39" descr="clear">
          <a:extLst>
            <a:ext uri="{FF2B5EF4-FFF2-40B4-BE49-F238E27FC236}">
              <a16:creationId xmlns:a16="http://schemas.microsoft.com/office/drawing/2014/main" id="{00000000-0008-0000-1E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6" name="Picture 40" descr="clear">
          <a:extLst>
            <a:ext uri="{FF2B5EF4-FFF2-40B4-BE49-F238E27FC236}">
              <a16:creationId xmlns:a16="http://schemas.microsoft.com/office/drawing/2014/main" id="{00000000-0008-0000-1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7" name="Picture 41" descr="clear">
          <a:extLst>
            <a:ext uri="{FF2B5EF4-FFF2-40B4-BE49-F238E27FC236}">
              <a16:creationId xmlns:a16="http://schemas.microsoft.com/office/drawing/2014/main" id="{00000000-0008-0000-1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8" name="Picture 42" descr="clear">
          <a:extLst>
            <a:ext uri="{FF2B5EF4-FFF2-40B4-BE49-F238E27FC236}">
              <a16:creationId xmlns:a16="http://schemas.microsoft.com/office/drawing/2014/main" id="{00000000-0008-0000-1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26</xdr:row>
      <xdr:rowOff>0</xdr:rowOff>
    </xdr:from>
    <xdr:to>
      <xdr:col>4</xdr:col>
      <xdr:colOff>9525</xdr:colOff>
      <xdr:row>26</xdr:row>
      <xdr:rowOff>9525</xdr:rowOff>
    </xdr:to>
    <xdr:pic>
      <xdr:nvPicPr>
        <xdr:cNvPr id="29" name="Picture 28" descr="clear">
          <a:extLst>
            <a:ext uri="{FF2B5EF4-FFF2-40B4-BE49-F238E27FC236}">
              <a16:creationId xmlns:a16="http://schemas.microsoft.com/office/drawing/2014/main" id="{436FF317-882B-4ACA-925A-275741CD5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26</xdr:row>
      <xdr:rowOff>0</xdr:rowOff>
    </xdr:from>
    <xdr:to>
      <xdr:col>4</xdr:col>
      <xdr:colOff>9525</xdr:colOff>
      <xdr:row>26</xdr:row>
      <xdr:rowOff>9525</xdr:rowOff>
    </xdr:to>
    <xdr:pic>
      <xdr:nvPicPr>
        <xdr:cNvPr id="30" name="Picture 29" descr="clear">
          <a:extLst>
            <a:ext uri="{FF2B5EF4-FFF2-40B4-BE49-F238E27FC236}">
              <a16:creationId xmlns:a16="http://schemas.microsoft.com/office/drawing/2014/main" id="{69E927D3-C67B-48A0-B47C-E93A95475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26</xdr:row>
      <xdr:rowOff>0</xdr:rowOff>
    </xdr:from>
    <xdr:to>
      <xdr:col>4</xdr:col>
      <xdr:colOff>9525</xdr:colOff>
      <xdr:row>26</xdr:row>
      <xdr:rowOff>9525</xdr:rowOff>
    </xdr:to>
    <xdr:pic>
      <xdr:nvPicPr>
        <xdr:cNvPr id="31" name="Picture 30" descr="clear">
          <a:extLst>
            <a:ext uri="{FF2B5EF4-FFF2-40B4-BE49-F238E27FC236}">
              <a16:creationId xmlns:a16="http://schemas.microsoft.com/office/drawing/2014/main" id="{787E7A2F-D3A5-4565-AD82-021772277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34</xdr:row>
      <xdr:rowOff>0</xdr:rowOff>
    </xdr:from>
    <xdr:ext cx="9525" cy="9525"/>
    <xdr:pic>
      <xdr:nvPicPr>
        <xdr:cNvPr id="32" name="Picture 31" descr="clear">
          <a:extLst>
            <a:ext uri="{FF2B5EF4-FFF2-40B4-BE49-F238E27FC236}">
              <a16:creationId xmlns:a16="http://schemas.microsoft.com/office/drawing/2014/main" id="{349F2EAD-5BD5-48C3-82D3-79A060A23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xdr:row>
      <xdr:rowOff>0</xdr:rowOff>
    </xdr:from>
    <xdr:ext cx="9525" cy="9525"/>
    <xdr:pic>
      <xdr:nvPicPr>
        <xdr:cNvPr id="33" name="Picture 32" descr="clear">
          <a:extLst>
            <a:ext uri="{FF2B5EF4-FFF2-40B4-BE49-F238E27FC236}">
              <a16:creationId xmlns:a16="http://schemas.microsoft.com/office/drawing/2014/main" id="{6E266144-9834-4FF6-BB58-03D9663B0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xdr:row>
      <xdr:rowOff>0</xdr:rowOff>
    </xdr:from>
    <xdr:ext cx="9525" cy="9525"/>
    <xdr:pic>
      <xdr:nvPicPr>
        <xdr:cNvPr id="34" name="Picture 33" descr="clear">
          <a:extLst>
            <a:ext uri="{FF2B5EF4-FFF2-40B4-BE49-F238E27FC236}">
              <a16:creationId xmlns:a16="http://schemas.microsoft.com/office/drawing/2014/main" id="{4F217413-4D44-4E39-948D-12DADB8E2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5" name="Picture 34" descr="clear">
          <a:extLst>
            <a:ext uri="{FF2B5EF4-FFF2-40B4-BE49-F238E27FC236}">
              <a16:creationId xmlns:a16="http://schemas.microsoft.com/office/drawing/2014/main" id="{1DC1AEEE-4ADC-48BD-AB31-10FD12F60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6" name="Picture 35" descr="clear">
          <a:extLst>
            <a:ext uri="{FF2B5EF4-FFF2-40B4-BE49-F238E27FC236}">
              <a16:creationId xmlns:a16="http://schemas.microsoft.com/office/drawing/2014/main" id="{F9140438-5676-478F-81EB-EDB53112E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7" name="Picture 36" descr="clear">
          <a:extLst>
            <a:ext uri="{FF2B5EF4-FFF2-40B4-BE49-F238E27FC236}">
              <a16:creationId xmlns:a16="http://schemas.microsoft.com/office/drawing/2014/main" id="{E42C30E9-FAFE-48A8-8297-FCF4806E3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38" name="Picture 37" descr="clear">
          <a:extLst>
            <a:ext uri="{FF2B5EF4-FFF2-40B4-BE49-F238E27FC236}">
              <a16:creationId xmlns:a16="http://schemas.microsoft.com/office/drawing/2014/main" id="{EF9CF449-5AC3-4FEA-AF1B-D62790C09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39" name="Picture 38" descr="clear">
          <a:extLst>
            <a:ext uri="{FF2B5EF4-FFF2-40B4-BE49-F238E27FC236}">
              <a16:creationId xmlns:a16="http://schemas.microsoft.com/office/drawing/2014/main" id="{9900B22E-CCE7-4261-AEEC-ECB55AD63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40" name="Picture 39" descr="clear">
          <a:extLst>
            <a:ext uri="{FF2B5EF4-FFF2-40B4-BE49-F238E27FC236}">
              <a16:creationId xmlns:a16="http://schemas.microsoft.com/office/drawing/2014/main" id="{F6ED421F-6E24-47E4-9D2F-845EF5C2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1" name="Picture 40" descr="clear">
          <a:extLst>
            <a:ext uri="{FF2B5EF4-FFF2-40B4-BE49-F238E27FC236}">
              <a16:creationId xmlns:a16="http://schemas.microsoft.com/office/drawing/2014/main" id="{753326E4-0D1B-4F39-B46D-6CC19313E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2" name="Picture 41" descr="clear">
          <a:extLst>
            <a:ext uri="{FF2B5EF4-FFF2-40B4-BE49-F238E27FC236}">
              <a16:creationId xmlns:a16="http://schemas.microsoft.com/office/drawing/2014/main" id="{92F6D397-527A-4C4C-8289-706F90551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3" name="Picture 42" descr="clear">
          <a:extLst>
            <a:ext uri="{FF2B5EF4-FFF2-40B4-BE49-F238E27FC236}">
              <a16:creationId xmlns:a16="http://schemas.microsoft.com/office/drawing/2014/main" id="{BC092A9C-6F4B-41E6-880A-3A015C080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44" name="Picture 43" descr="clear">
          <a:extLst>
            <a:ext uri="{FF2B5EF4-FFF2-40B4-BE49-F238E27FC236}">
              <a16:creationId xmlns:a16="http://schemas.microsoft.com/office/drawing/2014/main" id="{E0FB7923-74C3-43C6-8DE3-70B718813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45" name="Picture 44" descr="clear">
          <a:extLst>
            <a:ext uri="{FF2B5EF4-FFF2-40B4-BE49-F238E27FC236}">
              <a16:creationId xmlns:a16="http://schemas.microsoft.com/office/drawing/2014/main" id="{EBB2CE66-2F0B-4C11-8840-CBFABC0DD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46" name="Picture 45" descr="clear">
          <a:extLst>
            <a:ext uri="{FF2B5EF4-FFF2-40B4-BE49-F238E27FC236}">
              <a16:creationId xmlns:a16="http://schemas.microsoft.com/office/drawing/2014/main" id="{8E815C45-8578-42DB-A88A-69B63E93E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7" name="Picture 46" descr="clear">
          <a:extLst>
            <a:ext uri="{FF2B5EF4-FFF2-40B4-BE49-F238E27FC236}">
              <a16:creationId xmlns:a16="http://schemas.microsoft.com/office/drawing/2014/main" id="{CC9E38E2-53AB-4F95-9B1F-21857DAA5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8" name="Picture 47" descr="clear">
          <a:extLst>
            <a:ext uri="{FF2B5EF4-FFF2-40B4-BE49-F238E27FC236}">
              <a16:creationId xmlns:a16="http://schemas.microsoft.com/office/drawing/2014/main" id="{A01A80C0-047F-4632-AA84-6CAE58C14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9" name="Picture 48" descr="clear">
          <a:extLst>
            <a:ext uri="{FF2B5EF4-FFF2-40B4-BE49-F238E27FC236}">
              <a16:creationId xmlns:a16="http://schemas.microsoft.com/office/drawing/2014/main" id="{3E496BC7-ABFC-48E1-8F64-252EA60E8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0" name="Picture 49" descr="clear">
          <a:extLst>
            <a:ext uri="{FF2B5EF4-FFF2-40B4-BE49-F238E27FC236}">
              <a16:creationId xmlns:a16="http://schemas.microsoft.com/office/drawing/2014/main" id="{91EF4E44-75BF-46D1-AC9D-CBAD6D173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1" name="Picture 50" descr="clear">
          <a:extLst>
            <a:ext uri="{FF2B5EF4-FFF2-40B4-BE49-F238E27FC236}">
              <a16:creationId xmlns:a16="http://schemas.microsoft.com/office/drawing/2014/main" id="{C7A066F7-3593-4A3B-9FBA-3C05B5D96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2" name="Picture 51" descr="clear">
          <a:extLst>
            <a:ext uri="{FF2B5EF4-FFF2-40B4-BE49-F238E27FC236}">
              <a16:creationId xmlns:a16="http://schemas.microsoft.com/office/drawing/2014/main" id="{DA4E0435-8E89-4E73-A333-AE4C5C459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3" name="Picture 52" descr="clear">
          <a:extLst>
            <a:ext uri="{FF2B5EF4-FFF2-40B4-BE49-F238E27FC236}">
              <a16:creationId xmlns:a16="http://schemas.microsoft.com/office/drawing/2014/main" id="{49704934-4358-409D-9756-AEEFE4125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4" name="Picture 53" descr="clear">
          <a:extLst>
            <a:ext uri="{FF2B5EF4-FFF2-40B4-BE49-F238E27FC236}">
              <a16:creationId xmlns:a16="http://schemas.microsoft.com/office/drawing/2014/main" id="{228500F6-5F93-45F8-BB7B-12240338F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5" name="Picture 54" descr="clear">
          <a:extLst>
            <a:ext uri="{FF2B5EF4-FFF2-40B4-BE49-F238E27FC236}">
              <a16:creationId xmlns:a16="http://schemas.microsoft.com/office/drawing/2014/main" id="{9DEA93F4-904D-4E9C-8E60-F6D9D2196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6" name="Picture 55" descr="clear">
          <a:extLst>
            <a:ext uri="{FF2B5EF4-FFF2-40B4-BE49-F238E27FC236}">
              <a16:creationId xmlns:a16="http://schemas.microsoft.com/office/drawing/2014/main" id="{7202EE96-C352-40AE-851B-AD066F3B5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7" name="Picture 56" descr="clear">
          <a:extLst>
            <a:ext uri="{FF2B5EF4-FFF2-40B4-BE49-F238E27FC236}">
              <a16:creationId xmlns:a16="http://schemas.microsoft.com/office/drawing/2014/main" id="{9D48FF64-5618-4B70-828F-9092551D4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8" name="Picture 57" descr="clear">
          <a:extLst>
            <a:ext uri="{FF2B5EF4-FFF2-40B4-BE49-F238E27FC236}">
              <a16:creationId xmlns:a16="http://schemas.microsoft.com/office/drawing/2014/main" id="{0B27219E-8DBF-4E94-97EF-BA34D1BBA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59" name="Picture 58" descr="clear">
          <a:extLst>
            <a:ext uri="{FF2B5EF4-FFF2-40B4-BE49-F238E27FC236}">
              <a16:creationId xmlns:a16="http://schemas.microsoft.com/office/drawing/2014/main" id="{A959FD62-D1DB-4D0D-83F3-BD70BCBDD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0" name="Picture 59" descr="clear">
          <a:extLst>
            <a:ext uri="{FF2B5EF4-FFF2-40B4-BE49-F238E27FC236}">
              <a16:creationId xmlns:a16="http://schemas.microsoft.com/office/drawing/2014/main" id="{61B0FE77-9483-4894-BD68-8433AE108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1" name="Picture 60" descr="clear">
          <a:extLst>
            <a:ext uri="{FF2B5EF4-FFF2-40B4-BE49-F238E27FC236}">
              <a16:creationId xmlns:a16="http://schemas.microsoft.com/office/drawing/2014/main" id="{793D3C78-84A8-4953-B7F1-D7B1C9228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2" name="Picture 61" descr="clear">
          <a:extLst>
            <a:ext uri="{FF2B5EF4-FFF2-40B4-BE49-F238E27FC236}">
              <a16:creationId xmlns:a16="http://schemas.microsoft.com/office/drawing/2014/main" id="{B165055F-1258-4A70-90E5-0EEE80C45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3" name="Picture 62" descr="clear">
          <a:extLst>
            <a:ext uri="{FF2B5EF4-FFF2-40B4-BE49-F238E27FC236}">
              <a16:creationId xmlns:a16="http://schemas.microsoft.com/office/drawing/2014/main" id="{A9039A3F-4C13-4681-9357-CE5559AB6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4" name="Picture 63" descr="clear">
          <a:extLst>
            <a:ext uri="{FF2B5EF4-FFF2-40B4-BE49-F238E27FC236}">
              <a16:creationId xmlns:a16="http://schemas.microsoft.com/office/drawing/2014/main" id="{C480A921-A10A-4290-8EF9-F839720BA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5" name="Picture 64" descr="clear">
          <a:extLst>
            <a:ext uri="{FF2B5EF4-FFF2-40B4-BE49-F238E27FC236}">
              <a16:creationId xmlns:a16="http://schemas.microsoft.com/office/drawing/2014/main" id="{B379CEAA-C93E-4BF5-B776-9142B2E6A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6" name="Picture 65" descr="clear">
          <a:extLst>
            <a:ext uri="{FF2B5EF4-FFF2-40B4-BE49-F238E27FC236}">
              <a16:creationId xmlns:a16="http://schemas.microsoft.com/office/drawing/2014/main" id="{44410F87-BDC1-4C49-B0AD-788431501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7" name="Picture 66" descr="clear">
          <a:extLst>
            <a:ext uri="{FF2B5EF4-FFF2-40B4-BE49-F238E27FC236}">
              <a16:creationId xmlns:a16="http://schemas.microsoft.com/office/drawing/2014/main" id="{3D3CEBC5-C315-4632-B717-CA26BEE14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68" name="Picture 67" descr="clear">
          <a:extLst>
            <a:ext uri="{FF2B5EF4-FFF2-40B4-BE49-F238E27FC236}">
              <a16:creationId xmlns:a16="http://schemas.microsoft.com/office/drawing/2014/main" id="{F42617DC-9137-4720-8261-7855E1BC8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69" name="Picture 68" descr="clear">
          <a:extLst>
            <a:ext uri="{FF2B5EF4-FFF2-40B4-BE49-F238E27FC236}">
              <a16:creationId xmlns:a16="http://schemas.microsoft.com/office/drawing/2014/main" id="{E7EE37F6-8982-42F1-9C58-174D700CA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0" name="Picture 69" descr="clear">
          <a:extLst>
            <a:ext uri="{FF2B5EF4-FFF2-40B4-BE49-F238E27FC236}">
              <a16:creationId xmlns:a16="http://schemas.microsoft.com/office/drawing/2014/main" id="{88C41C55-6C6C-424D-B08B-E43B0C31A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1" name="Picture 70" descr="clear">
          <a:extLst>
            <a:ext uri="{FF2B5EF4-FFF2-40B4-BE49-F238E27FC236}">
              <a16:creationId xmlns:a16="http://schemas.microsoft.com/office/drawing/2014/main" id="{1FE26159-2C28-4466-83AF-B8F5E6501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2" name="Picture 71" descr="clear">
          <a:extLst>
            <a:ext uri="{FF2B5EF4-FFF2-40B4-BE49-F238E27FC236}">
              <a16:creationId xmlns:a16="http://schemas.microsoft.com/office/drawing/2014/main" id="{DFDEB750-34E4-4FAF-99B5-DC8778F5E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3" name="Picture 72" descr="clear">
          <a:extLst>
            <a:ext uri="{FF2B5EF4-FFF2-40B4-BE49-F238E27FC236}">
              <a16:creationId xmlns:a16="http://schemas.microsoft.com/office/drawing/2014/main" id="{01DF1AEA-F3E3-4E61-AD5E-EF8472762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4" name="Picture 73" descr="clear">
          <a:extLst>
            <a:ext uri="{FF2B5EF4-FFF2-40B4-BE49-F238E27FC236}">
              <a16:creationId xmlns:a16="http://schemas.microsoft.com/office/drawing/2014/main" id="{2FF8B21D-65AE-47B6-A5AC-8AD80EEE7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5" name="Picture 74" descr="clear">
          <a:extLst>
            <a:ext uri="{FF2B5EF4-FFF2-40B4-BE49-F238E27FC236}">
              <a16:creationId xmlns:a16="http://schemas.microsoft.com/office/drawing/2014/main" id="{87372418-557A-4BA4-8799-67810D8B2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6" name="Picture 75" descr="clear">
          <a:extLst>
            <a:ext uri="{FF2B5EF4-FFF2-40B4-BE49-F238E27FC236}">
              <a16:creationId xmlns:a16="http://schemas.microsoft.com/office/drawing/2014/main" id="{5F30135D-D456-4F98-B78D-0CE033BA4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7" name="Picture 76" descr="clear">
          <a:extLst>
            <a:ext uri="{FF2B5EF4-FFF2-40B4-BE49-F238E27FC236}">
              <a16:creationId xmlns:a16="http://schemas.microsoft.com/office/drawing/2014/main" id="{6E6AF7C2-7563-425C-915B-7F2AAF097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8" name="Picture 77" descr="clear">
          <a:extLst>
            <a:ext uri="{FF2B5EF4-FFF2-40B4-BE49-F238E27FC236}">
              <a16:creationId xmlns:a16="http://schemas.microsoft.com/office/drawing/2014/main" id="{087F3075-2BC2-414E-9F11-224C2EC8A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9" name="Picture 78" descr="clear">
          <a:extLst>
            <a:ext uri="{FF2B5EF4-FFF2-40B4-BE49-F238E27FC236}">
              <a16:creationId xmlns:a16="http://schemas.microsoft.com/office/drawing/2014/main" id="{69150907-9223-4D93-A8FD-577B1411A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0" name="Picture 79" descr="clear">
          <a:extLst>
            <a:ext uri="{FF2B5EF4-FFF2-40B4-BE49-F238E27FC236}">
              <a16:creationId xmlns:a16="http://schemas.microsoft.com/office/drawing/2014/main" id="{C26F8A17-EBA3-45B0-AE10-5C9C62B5B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1" name="Picture 80" descr="clear">
          <a:extLst>
            <a:ext uri="{FF2B5EF4-FFF2-40B4-BE49-F238E27FC236}">
              <a16:creationId xmlns:a16="http://schemas.microsoft.com/office/drawing/2014/main" id="{0B07413D-25A7-45F1-B2FA-33FC147F5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2" name="Picture 81" descr="clear">
          <a:extLst>
            <a:ext uri="{FF2B5EF4-FFF2-40B4-BE49-F238E27FC236}">
              <a16:creationId xmlns:a16="http://schemas.microsoft.com/office/drawing/2014/main" id="{1F488611-125F-4A11-A4B7-B899B87F7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3" name="Picture 82" descr="clear">
          <a:extLst>
            <a:ext uri="{FF2B5EF4-FFF2-40B4-BE49-F238E27FC236}">
              <a16:creationId xmlns:a16="http://schemas.microsoft.com/office/drawing/2014/main" id="{8B7E5164-2E2D-46AC-8A87-46BE46FBF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4" name="Picture 83" descr="clear">
          <a:extLst>
            <a:ext uri="{FF2B5EF4-FFF2-40B4-BE49-F238E27FC236}">
              <a16:creationId xmlns:a16="http://schemas.microsoft.com/office/drawing/2014/main" id="{FDD601D7-F67E-42A3-AEFE-A4D190576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5" name="Picture 84" descr="clear">
          <a:extLst>
            <a:ext uri="{FF2B5EF4-FFF2-40B4-BE49-F238E27FC236}">
              <a16:creationId xmlns:a16="http://schemas.microsoft.com/office/drawing/2014/main" id="{D87CC5DA-E69E-47F3-B114-85C8BFF10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6" name="Picture 85" descr="clear">
          <a:extLst>
            <a:ext uri="{FF2B5EF4-FFF2-40B4-BE49-F238E27FC236}">
              <a16:creationId xmlns:a16="http://schemas.microsoft.com/office/drawing/2014/main" id="{F3759077-1F89-4A91-B828-6B6740C22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7" name="Picture 86" descr="clear">
          <a:extLst>
            <a:ext uri="{FF2B5EF4-FFF2-40B4-BE49-F238E27FC236}">
              <a16:creationId xmlns:a16="http://schemas.microsoft.com/office/drawing/2014/main" id="{8E92DD6F-2CAF-4CC6-B639-B1AF945AF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8" name="Picture 87" descr="clear">
          <a:extLst>
            <a:ext uri="{FF2B5EF4-FFF2-40B4-BE49-F238E27FC236}">
              <a16:creationId xmlns:a16="http://schemas.microsoft.com/office/drawing/2014/main" id="{093B419F-3064-4690-9AA3-2101CA20F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9" name="Picture 88" descr="clear">
          <a:extLst>
            <a:ext uri="{FF2B5EF4-FFF2-40B4-BE49-F238E27FC236}">
              <a16:creationId xmlns:a16="http://schemas.microsoft.com/office/drawing/2014/main" id="{215F48CD-E868-4171-BAF5-571076657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0" name="Picture 89" descr="clear">
          <a:extLst>
            <a:ext uri="{FF2B5EF4-FFF2-40B4-BE49-F238E27FC236}">
              <a16:creationId xmlns:a16="http://schemas.microsoft.com/office/drawing/2014/main" id="{41439CBB-6E0D-4EFD-8802-2385617B9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1" name="Picture 90" descr="clear">
          <a:extLst>
            <a:ext uri="{FF2B5EF4-FFF2-40B4-BE49-F238E27FC236}">
              <a16:creationId xmlns:a16="http://schemas.microsoft.com/office/drawing/2014/main" id="{35EAEF55-A3AE-4F2D-9FF8-439080AC5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2" name="Picture 91" descr="clear">
          <a:extLst>
            <a:ext uri="{FF2B5EF4-FFF2-40B4-BE49-F238E27FC236}">
              <a16:creationId xmlns:a16="http://schemas.microsoft.com/office/drawing/2014/main" id="{4162A756-2D7A-4E2A-AD91-0B2CB4346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3" name="Picture 92" descr="clear">
          <a:extLst>
            <a:ext uri="{FF2B5EF4-FFF2-40B4-BE49-F238E27FC236}">
              <a16:creationId xmlns:a16="http://schemas.microsoft.com/office/drawing/2014/main" id="{FD2CBD8D-C926-4800-A01C-05715F7FB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4" name="Picture 93" descr="clear">
          <a:extLst>
            <a:ext uri="{FF2B5EF4-FFF2-40B4-BE49-F238E27FC236}">
              <a16:creationId xmlns:a16="http://schemas.microsoft.com/office/drawing/2014/main" id="{CC201532-84FA-410F-8837-18FB0F0EE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5" name="Picture 94" descr="clear">
          <a:extLst>
            <a:ext uri="{FF2B5EF4-FFF2-40B4-BE49-F238E27FC236}">
              <a16:creationId xmlns:a16="http://schemas.microsoft.com/office/drawing/2014/main" id="{F39109DF-6A49-4C47-B76C-7EE7726ED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6" name="Picture 95" descr="clear">
          <a:extLst>
            <a:ext uri="{FF2B5EF4-FFF2-40B4-BE49-F238E27FC236}">
              <a16:creationId xmlns:a16="http://schemas.microsoft.com/office/drawing/2014/main" id="{3F60853E-5882-4034-BCCF-07874757B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7" name="Picture 96" descr="clear">
          <a:extLst>
            <a:ext uri="{FF2B5EF4-FFF2-40B4-BE49-F238E27FC236}">
              <a16:creationId xmlns:a16="http://schemas.microsoft.com/office/drawing/2014/main" id="{CFC0337C-756E-4014-A6C2-4B4DC837B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8" name="Picture 97" descr="clear">
          <a:extLst>
            <a:ext uri="{FF2B5EF4-FFF2-40B4-BE49-F238E27FC236}">
              <a16:creationId xmlns:a16="http://schemas.microsoft.com/office/drawing/2014/main" id="{C3013929-0572-44F3-9486-D20AE3C77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9" name="Picture 98" descr="clear">
          <a:extLst>
            <a:ext uri="{FF2B5EF4-FFF2-40B4-BE49-F238E27FC236}">
              <a16:creationId xmlns:a16="http://schemas.microsoft.com/office/drawing/2014/main" id="{D0056196-F042-4BAA-9CAB-4C49A7124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0" name="Picture 99" descr="clear">
          <a:extLst>
            <a:ext uri="{FF2B5EF4-FFF2-40B4-BE49-F238E27FC236}">
              <a16:creationId xmlns:a16="http://schemas.microsoft.com/office/drawing/2014/main" id="{98C56B4C-1B03-41E3-82EF-997FFA5D6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1" name="Picture 100" descr="clear">
          <a:extLst>
            <a:ext uri="{FF2B5EF4-FFF2-40B4-BE49-F238E27FC236}">
              <a16:creationId xmlns:a16="http://schemas.microsoft.com/office/drawing/2014/main" id="{210AA464-1333-4730-BCB9-230057E06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2" name="Picture 101" descr="clear">
          <a:extLst>
            <a:ext uri="{FF2B5EF4-FFF2-40B4-BE49-F238E27FC236}">
              <a16:creationId xmlns:a16="http://schemas.microsoft.com/office/drawing/2014/main" id="{1990BF9B-695E-4CA0-970C-414D1FD10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3" name="Picture 102" descr="clear">
          <a:extLst>
            <a:ext uri="{FF2B5EF4-FFF2-40B4-BE49-F238E27FC236}">
              <a16:creationId xmlns:a16="http://schemas.microsoft.com/office/drawing/2014/main" id="{0C6CC671-7696-4628-BF53-B9EAC0135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4" name="Picture 103" descr="clear">
          <a:extLst>
            <a:ext uri="{FF2B5EF4-FFF2-40B4-BE49-F238E27FC236}">
              <a16:creationId xmlns:a16="http://schemas.microsoft.com/office/drawing/2014/main" id="{9D040385-0D77-4104-8414-156425BB3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5" name="Picture 104" descr="clear">
          <a:extLst>
            <a:ext uri="{FF2B5EF4-FFF2-40B4-BE49-F238E27FC236}">
              <a16:creationId xmlns:a16="http://schemas.microsoft.com/office/drawing/2014/main" id="{D8EC8355-1195-4628-BEDC-731273367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6" name="Picture 105" descr="clear">
          <a:extLst>
            <a:ext uri="{FF2B5EF4-FFF2-40B4-BE49-F238E27FC236}">
              <a16:creationId xmlns:a16="http://schemas.microsoft.com/office/drawing/2014/main" id="{525F58E0-4AB1-4C21-86B2-421E85252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7" name="Picture 106" descr="clear">
          <a:extLst>
            <a:ext uri="{FF2B5EF4-FFF2-40B4-BE49-F238E27FC236}">
              <a16:creationId xmlns:a16="http://schemas.microsoft.com/office/drawing/2014/main" id="{6429227E-3978-4809-BBF3-2029DA1FA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8" name="Picture 107" descr="clear">
          <a:extLst>
            <a:ext uri="{FF2B5EF4-FFF2-40B4-BE49-F238E27FC236}">
              <a16:creationId xmlns:a16="http://schemas.microsoft.com/office/drawing/2014/main" id="{D9B49C90-DADA-4916-B857-BCF17868B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9" name="Picture 108" descr="clear">
          <a:extLst>
            <a:ext uri="{FF2B5EF4-FFF2-40B4-BE49-F238E27FC236}">
              <a16:creationId xmlns:a16="http://schemas.microsoft.com/office/drawing/2014/main" id="{F570D9B2-6D04-4EFA-A13E-3F851E215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0" name="Picture 109" descr="clear">
          <a:extLst>
            <a:ext uri="{FF2B5EF4-FFF2-40B4-BE49-F238E27FC236}">
              <a16:creationId xmlns:a16="http://schemas.microsoft.com/office/drawing/2014/main" id="{56F81184-6CFD-44E8-9F7F-59DA52E55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1" name="Picture 110" descr="clear">
          <a:extLst>
            <a:ext uri="{FF2B5EF4-FFF2-40B4-BE49-F238E27FC236}">
              <a16:creationId xmlns:a16="http://schemas.microsoft.com/office/drawing/2014/main" id="{A0BEA73A-8E79-4ED4-8599-AAFE3591C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2" name="Picture 111" descr="clear">
          <a:extLst>
            <a:ext uri="{FF2B5EF4-FFF2-40B4-BE49-F238E27FC236}">
              <a16:creationId xmlns:a16="http://schemas.microsoft.com/office/drawing/2014/main" id="{CEBD8FB8-2F98-4843-AEFF-890B2E13E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3" name="Picture 112" descr="clear">
          <a:extLst>
            <a:ext uri="{FF2B5EF4-FFF2-40B4-BE49-F238E27FC236}">
              <a16:creationId xmlns:a16="http://schemas.microsoft.com/office/drawing/2014/main" id="{ADDC849C-7A32-46C6-B60A-F726E2CEE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4" name="Picture 113" descr="clear">
          <a:extLst>
            <a:ext uri="{FF2B5EF4-FFF2-40B4-BE49-F238E27FC236}">
              <a16:creationId xmlns:a16="http://schemas.microsoft.com/office/drawing/2014/main" id="{A5C40261-91D6-453D-B0A0-35CFA5B34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5" name="Picture 114" descr="clear">
          <a:extLst>
            <a:ext uri="{FF2B5EF4-FFF2-40B4-BE49-F238E27FC236}">
              <a16:creationId xmlns:a16="http://schemas.microsoft.com/office/drawing/2014/main" id="{3E064BED-4FF7-446B-9360-C670C66A8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6" name="Picture 115" descr="clear">
          <a:extLst>
            <a:ext uri="{FF2B5EF4-FFF2-40B4-BE49-F238E27FC236}">
              <a16:creationId xmlns:a16="http://schemas.microsoft.com/office/drawing/2014/main" id="{6ED9F391-889E-42DC-8F54-C812A56E6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7" name="Picture 116" descr="clear">
          <a:extLst>
            <a:ext uri="{FF2B5EF4-FFF2-40B4-BE49-F238E27FC236}">
              <a16:creationId xmlns:a16="http://schemas.microsoft.com/office/drawing/2014/main" id="{C7AA12F6-08B6-47F4-B5D0-5FCA560C2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8" name="Picture 117" descr="clear">
          <a:extLst>
            <a:ext uri="{FF2B5EF4-FFF2-40B4-BE49-F238E27FC236}">
              <a16:creationId xmlns:a16="http://schemas.microsoft.com/office/drawing/2014/main" id="{1DFF4B37-6AFA-401B-912E-6A87DD595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9" name="Picture 118" descr="clear">
          <a:extLst>
            <a:ext uri="{FF2B5EF4-FFF2-40B4-BE49-F238E27FC236}">
              <a16:creationId xmlns:a16="http://schemas.microsoft.com/office/drawing/2014/main" id="{35BF6474-DE2F-4F6A-92C0-84A3509C8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0" name="Picture 119" descr="clear">
          <a:extLst>
            <a:ext uri="{FF2B5EF4-FFF2-40B4-BE49-F238E27FC236}">
              <a16:creationId xmlns:a16="http://schemas.microsoft.com/office/drawing/2014/main" id="{FBBDF4CC-5296-4ABB-827C-1B879353C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1" name="Picture 120" descr="clear">
          <a:extLst>
            <a:ext uri="{FF2B5EF4-FFF2-40B4-BE49-F238E27FC236}">
              <a16:creationId xmlns:a16="http://schemas.microsoft.com/office/drawing/2014/main" id="{E05708FC-3242-43F5-B097-39687A3CE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2" name="Picture 121" descr="clear">
          <a:extLst>
            <a:ext uri="{FF2B5EF4-FFF2-40B4-BE49-F238E27FC236}">
              <a16:creationId xmlns:a16="http://schemas.microsoft.com/office/drawing/2014/main" id="{AE3B4E82-A398-41F9-A217-6542C8F87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3" name="Picture 122" descr="clear">
          <a:extLst>
            <a:ext uri="{FF2B5EF4-FFF2-40B4-BE49-F238E27FC236}">
              <a16:creationId xmlns:a16="http://schemas.microsoft.com/office/drawing/2014/main" id="{0343C928-D866-4C11-A3CE-43D2FB355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4" name="Picture 123" descr="clear">
          <a:extLst>
            <a:ext uri="{FF2B5EF4-FFF2-40B4-BE49-F238E27FC236}">
              <a16:creationId xmlns:a16="http://schemas.microsoft.com/office/drawing/2014/main" id="{87D4D7B0-7176-4796-B556-60A22A172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5" name="Picture 124" descr="clear">
          <a:extLst>
            <a:ext uri="{FF2B5EF4-FFF2-40B4-BE49-F238E27FC236}">
              <a16:creationId xmlns:a16="http://schemas.microsoft.com/office/drawing/2014/main" id="{CC84922B-B8C4-4E7B-AD89-A0CAFACB4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6" name="Picture 125" descr="clear">
          <a:extLst>
            <a:ext uri="{FF2B5EF4-FFF2-40B4-BE49-F238E27FC236}">
              <a16:creationId xmlns:a16="http://schemas.microsoft.com/office/drawing/2014/main" id="{3D9F1150-0A20-4978-B20F-AEA0C98EC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7" name="Picture 126" descr="clear">
          <a:extLst>
            <a:ext uri="{FF2B5EF4-FFF2-40B4-BE49-F238E27FC236}">
              <a16:creationId xmlns:a16="http://schemas.microsoft.com/office/drawing/2014/main" id="{5F827BD0-4DE1-4BE9-8A44-7CD5FD3C8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8" name="Picture 127" descr="clear">
          <a:extLst>
            <a:ext uri="{FF2B5EF4-FFF2-40B4-BE49-F238E27FC236}">
              <a16:creationId xmlns:a16="http://schemas.microsoft.com/office/drawing/2014/main" id="{46C592BE-00E4-4EC5-8D63-D45829DCE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9" name="Picture 128" descr="clear">
          <a:extLst>
            <a:ext uri="{FF2B5EF4-FFF2-40B4-BE49-F238E27FC236}">
              <a16:creationId xmlns:a16="http://schemas.microsoft.com/office/drawing/2014/main" id="{EFDA1D43-EC7E-47EA-9075-22FC0ABF2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0" name="Picture 129" descr="clear">
          <a:extLst>
            <a:ext uri="{FF2B5EF4-FFF2-40B4-BE49-F238E27FC236}">
              <a16:creationId xmlns:a16="http://schemas.microsoft.com/office/drawing/2014/main" id="{628C9B8B-FACA-4AB7-81B1-4DF28894F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1" name="Picture 130" descr="clear">
          <a:extLst>
            <a:ext uri="{FF2B5EF4-FFF2-40B4-BE49-F238E27FC236}">
              <a16:creationId xmlns:a16="http://schemas.microsoft.com/office/drawing/2014/main" id="{F0308C96-9D26-4641-962C-02F7C3CC0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2" name="Picture 131" descr="clear">
          <a:extLst>
            <a:ext uri="{FF2B5EF4-FFF2-40B4-BE49-F238E27FC236}">
              <a16:creationId xmlns:a16="http://schemas.microsoft.com/office/drawing/2014/main" id="{AC8A27BA-3FC7-45F1-AEFB-208F30CBD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3" name="Picture 132" descr="clear">
          <a:extLst>
            <a:ext uri="{FF2B5EF4-FFF2-40B4-BE49-F238E27FC236}">
              <a16:creationId xmlns:a16="http://schemas.microsoft.com/office/drawing/2014/main" id="{41DD857E-404C-437C-B35F-9AAB0F33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4" name="Picture 133" descr="clear">
          <a:extLst>
            <a:ext uri="{FF2B5EF4-FFF2-40B4-BE49-F238E27FC236}">
              <a16:creationId xmlns:a16="http://schemas.microsoft.com/office/drawing/2014/main" id="{93F7C1E7-45CF-4302-B6F0-EF998B209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5" name="Picture 134" descr="clear">
          <a:extLst>
            <a:ext uri="{FF2B5EF4-FFF2-40B4-BE49-F238E27FC236}">
              <a16:creationId xmlns:a16="http://schemas.microsoft.com/office/drawing/2014/main" id="{45A7018A-D2EF-4716-B126-7DE3F6229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6" name="Picture 135" descr="clear">
          <a:extLst>
            <a:ext uri="{FF2B5EF4-FFF2-40B4-BE49-F238E27FC236}">
              <a16:creationId xmlns:a16="http://schemas.microsoft.com/office/drawing/2014/main" id="{9E679922-DBE6-471F-98C6-9614B5E34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7" name="Picture 136" descr="clear">
          <a:extLst>
            <a:ext uri="{FF2B5EF4-FFF2-40B4-BE49-F238E27FC236}">
              <a16:creationId xmlns:a16="http://schemas.microsoft.com/office/drawing/2014/main" id="{41FF77F7-0130-49AE-87E4-A2CEB0E9C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8" name="Picture 137" descr="clear">
          <a:extLst>
            <a:ext uri="{FF2B5EF4-FFF2-40B4-BE49-F238E27FC236}">
              <a16:creationId xmlns:a16="http://schemas.microsoft.com/office/drawing/2014/main" id="{5980E3A4-A77A-41A7-8EF2-2D3B2BA90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9" name="Picture 138" descr="clear">
          <a:extLst>
            <a:ext uri="{FF2B5EF4-FFF2-40B4-BE49-F238E27FC236}">
              <a16:creationId xmlns:a16="http://schemas.microsoft.com/office/drawing/2014/main" id="{1AACD3D9-5C07-4208-931C-59AA677E8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0" name="Picture 139" descr="clear">
          <a:extLst>
            <a:ext uri="{FF2B5EF4-FFF2-40B4-BE49-F238E27FC236}">
              <a16:creationId xmlns:a16="http://schemas.microsoft.com/office/drawing/2014/main" id="{04890EA1-4AED-40C5-BA68-088E0239C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1" name="Picture 140" descr="clear">
          <a:extLst>
            <a:ext uri="{FF2B5EF4-FFF2-40B4-BE49-F238E27FC236}">
              <a16:creationId xmlns:a16="http://schemas.microsoft.com/office/drawing/2014/main" id="{2F2E24FF-9997-4395-BB27-21E802A10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2" name="Picture 141" descr="clear">
          <a:extLst>
            <a:ext uri="{FF2B5EF4-FFF2-40B4-BE49-F238E27FC236}">
              <a16:creationId xmlns:a16="http://schemas.microsoft.com/office/drawing/2014/main" id="{BA5137AB-0792-4B46-AD80-723C9B53E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3" name="Picture 142" descr="clear">
          <a:extLst>
            <a:ext uri="{FF2B5EF4-FFF2-40B4-BE49-F238E27FC236}">
              <a16:creationId xmlns:a16="http://schemas.microsoft.com/office/drawing/2014/main" id="{6540202C-1AEC-4F1C-A3BD-AC2711590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4" name="Picture 143" descr="clear">
          <a:extLst>
            <a:ext uri="{FF2B5EF4-FFF2-40B4-BE49-F238E27FC236}">
              <a16:creationId xmlns:a16="http://schemas.microsoft.com/office/drawing/2014/main" id="{62A57185-0CBE-4712-8CD6-49FAE45EF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5" name="Picture 144" descr="clear">
          <a:extLst>
            <a:ext uri="{FF2B5EF4-FFF2-40B4-BE49-F238E27FC236}">
              <a16:creationId xmlns:a16="http://schemas.microsoft.com/office/drawing/2014/main" id="{2BC310E6-B881-4995-B40C-8E8D8C88E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6" name="Picture 145" descr="clear">
          <a:extLst>
            <a:ext uri="{FF2B5EF4-FFF2-40B4-BE49-F238E27FC236}">
              <a16:creationId xmlns:a16="http://schemas.microsoft.com/office/drawing/2014/main" id="{DEB6C09E-2EE3-4AC2-ADD2-4067C25CF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7" name="Picture 146" descr="clear">
          <a:extLst>
            <a:ext uri="{FF2B5EF4-FFF2-40B4-BE49-F238E27FC236}">
              <a16:creationId xmlns:a16="http://schemas.microsoft.com/office/drawing/2014/main" id="{338E738E-4718-4986-A5C5-1039DE6FD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8" name="Picture 147" descr="clear">
          <a:extLst>
            <a:ext uri="{FF2B5EF4-FFF2-40B4-BE49-F238E27FC236}">
              <a16:creationId xmlns:a16="http://schemas.microsoft.com/office/drawing/2014/main" id="{427F1C33-78E8-4757-80A3-82D1EB15D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9" name="Picture 148" descr="clear">
          <a:extLst>
            <a:ext uri="{FF2B5EF4-FFF2-40B4-BE49-F238E27FC236}">
              <a16:creationId xmlns:a16="http://schemas.microsoft.com/office/drawing/2014/main" id="{4EB4358E-5EE9-450E-9408-D13A41A8E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0" name="Picture 149" descr="clear">
          <a:extLst>
            <a:ext uri="{FF2B5EF4-FFF2-40B4-BE49-F238E27FC236}">
              <a16:creationId xmlns:a16="http://schemas.microsoft.com/office/drawing/2014/main" id="{BE317ACA-EE55-4B32-BB07-ABE17C9FF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1" name="Picture 150" descr="clear">
          <a:extLst>
            <a:ext uri="{FF2B5EF4-FFF2-40B4-BE49-F238E27FC236}">
              <a16:creationId xmlns:a16="http://schemas.microsoft.com/office/drawing/2014/main" id="{91B26C50-6751-4B3A-9376-B25048EFA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2" name="Picture 151" descr="clear">
          <a:extLst>
            <a:ext uri="{FF2B5EF4-FFF2-40B4-BE49-F238E27FC236}">
              <a16:creationId xmlns:a16="http://schemas.microsoft.com/office/drawing/2014/main" id="{0A26C8FF-87B3-405E-A7FD-B6B63F377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3" name="Picture 152" descr="clear">
          <a:extLst>
            <a:ext uri="{FF2B5EF4-FFF2-40B4-BE49-F238E27FC236}">
              <a16:creationId xmlns:a16="http://schemas.microsoft.com/office/drawing/2014/main" id="{E8A8F64A-C1FE-44D4-954A-049025D59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4" name="Picture 153" descr="clear">
          <a:extLst>
            <a:ext uri="{FF2B5EF4-FFF2-40B4-BE49-F238E27FC236}">
              <a16:creationId xmlns:a16="http://schemas.microsoft.com/office/drawing/2014/main" id="{29FE8ECD-435E-4D64-B57B-5F46E1269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5" name="Picture 154" descr="clear">
          <a:extLst>
            <a:ext uri="{FF2B5EF4-FFF2-40B4-BE49-F238E27FC236}">
              <a16:creationId xmlns:a16="http://schemas.microsoft.com/office/drawing/2014/main" id="{D9D728E1-DB34-40F7-BC62-047F3AF0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6" name="Picture 155" descr="clear">
          <a:extLst>
            <a:ext uri="{FF2B5EF4-FFF2-40B4-BE49-F238E27FC236}">
              <a16:creationId xmlns:a16="http://schemas.microsoft.com/office/drawing/2014/main" id="{D2916F65-F022-4525-867C-65BC74D19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7" name="Picture 156" descr="clear">
          <a:extLst>
            <a:ext uri="{FF2B5EF4-FFF2-40B4-BE49-F238E27FC236}">
              <a16:creationId xmlns:a16="http://schemas.microsoft.com/office/drawing/2014/main" id="{6AC26688-5973-42D6-94EB-7679D50B2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8" name="Picture 157" descr="clear">
          <a:extLst>
            <a:ext uri="{FF2B5EF4-FFF2-40B4-BE49-F238E27FC236}">
              <a16:creationId xmlns:a16="http://schemas.microsoft.com/office/drawing/2014/main" id="{731D1A34-47A7-4191-B758-0AA8588A9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9" name="Picture 158" descr="clear">
          <a:extLst>
            <a:ext uri="{FF2B5EF4-FFF2-40B4-BE49-F238E27FC236}">
              <a16:creationId xmlns:a16="http://schemas.microsoft.com/office/drawing/2014/main" id="{9B21DF10-DC5A-4678-84E5-AB2F3C781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0" name="Picture 159" descr="clear">
          <a:extLst>
            <a:ext uri="{FF2B5EF4-FFF2-40B4-BE49-F238E27FC236}">
              <a16:creationId xmlns:a16="http://schemas.microsoft.com/office/drawing/2014/main" id="{9A74E41F-DF46-4C3A-B1B8-A1550F2DF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1" name="Picture 160" descr="clear">
          <a:extLst>
            <a:ext uri="{FF2B5EF4-FFF2-40B4-BE49-F238E27FC236}">
              <a16:creationId xmlns:a16="http://schemas.microsoft.com/office/drawing/2014/main" id="{D4C12F50-3BEF-4D5D-BEDA-42ABA6BCA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2" name="Picture 161" descr="clear">
          <a:extLst>
            <a:ext uri="{FF2B5EF4-FFF2-40B4-BE49-F238E27FC236}">
              <a16:creationId xmlns:a16="http://schemas.microsoft.com/office/drawing/2014/main" id="{84313460-8513-4925-AD2D-C1353FDB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3" name="Picture 162" descr="clear">
          <a:extLst>
            <a:ext uri="{FF2B5EF4-FFF2-40B4-BE49-F238E27FC236}">
              <a16:creationId xmlns:a16="http://schemas.microsoft.com/office/drawing/2014/main" id="{D311AE48-8ABC-4436-9D0B-6A4E6FC09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4" name="Picture 163" descr="clear">
          <a:extLst>
            <a:ext uri="{FF2B5EF4-FFF2-40B4-BE49-F238E27FC236}">
              <a16:creationId xmlns:a16="http://schemas.microsoft.com/office/drawing/2014/main" id="{FCD0E4A5-443E-4AB9-9322-270A01A1B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5" name="Picture 164" descr="clear">
          <a:extLst>
            <a:ext uri="{FF2B5EF4-FFF2-40B4-BE49-F238E27FC236}">
              <a16:creationId xmlns:a16="http://schemas.microsoft.com/office/drawing/2014/main" id="{3EDB2167-C966-4E48-BCBA-26B2DA4F8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6" name="Picture 165" descr="clear">
          <a:extLst>
            <a:ext uri="{FF2B5EF4-FFF2-40B4-BE49-F238E27FC236}">
              <a16:creationId xmlns:a16="http://schemas.microsoft.com/office/drawing/2014/main" id="{DB65594C-E23E-4BDE-9F56-400451B78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7" name="Picture 166" descr="clear">
          <a:extLst>
            <a:ext uri="{FF2B5EF4-FFF2-40B4-BE49-F238E27FC236}">
              <a16:creationId xmlns:a16="http://schemas.microsoft.com/office/drawing/2014/main" id="{6F1295A5-C49B-4DEE-AFBB-C68797FA5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8" name="Picture 167" descr="clear">
          <a:extLst>
            <a:ext uri="{FF2B5EF4-FFF2-40B4-BE49-F238E27FC236}">
              <a16:creationId xmlns:a16="http://schemas.microsoft.com/office/drawing/2014/main" id="{B3AF7434-AB70-4C30-9F2D-8068969F6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9" name="Picture 168" descr="clear">
          <a:extLst>
            <a:ext uri="{FF2B5EF4-FFF2-40B4-BE49-F238E27FC236}">
              <a16:creationId xmlns:a16="http://schemas.microsoft.com/office/drawing/2014/main" id="{165F8084-7F94-4F3D-9F0A-85A31FC90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0" name="Picture 169" descr="clear">
          <a:extLst>
            <a:ext uri="{FF2B5EF4-FFF2-40B4-BE49-F238E27FC236}">
              <a16:creationId xmlns:a16="http://schemas.microsoft.com/office/drawing/2014/main" id="{D1BB62BE-3BBB-4647-92A9-8A82E9BD8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1" name="Picture 170" descr="clear">
          <a:extLst>
            <a:ext uri="{FF2B5EF4-FFF2-40B4-BE49-F238E27FC236}">
              <a16:creationId xmlns:a16="http://schemas.microsoft.com/office/drawing/2014/main" id="{9A76A53B-829F-4F11-95C9-733A4071E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2" name="Picture 171" descr="clear">
          <a:extLst>
            <a:ext uri="{FF2B5EF4-FFF2-40B4-BE49-F238E27FC236}">
              <a16:creationId xmlns:a16="http://schemas.microsoft.com/office/drawing/2014/main" id="{EB1015E2-9136-4A69-A315-7DBC6F376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3" name="Picture 172" descr="clear">
          <a:extLst>
            <a:ext uri="{FF2B5EF4-FFF2-40B4-BE49-F238E27FC236}">
              <a16:creationId xmlns:a16="http://schemas.microsoft.com/office/drawing/2014/main" id="{31C163E6-BDA1-4665-88EF-22306FCC4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4" name="Picture 173" descr="clear">
          <a:extLst>
            <a:ext uri="{FF2B5EF4-FFF2-40B4-BE49-F238E27FC236}">
              <a16:creationId xmlns:a16="http://schemas.microsoft.com/office/drawing/2014/main" id="{F5A00720-1337-438D-90E3-138C5C70A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5" name="Picture 174" descr="clear">
          <a:extLst>
            <a:ext uri="{FF2B5EF4-FFF2-40B4-BE49-F238E27FC236}">
              <a16:creationId xmlns:a16="http://schemas.microsoft.com/office/drawing/2014/main" id="{4211E1FD-73B5-4833-9ED8-E0F52AECD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6" name="Picture 175" descr="clear">
          <a:extLst>
            <a:ext uri="{FF2B5EF4-FFF2-40B4-BE49-F238E27FC236}">
              <a16:creationId xmlns:a16="http://schemas.microsoft.com/office/drawing/2014/main" id="{1E5780EF-092D-4A28-9085-1BE7DBF72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7" name="Picture 176" descr="clear">
          <a:extLst>
            <a:ext uri="{FF2B5EF4-FFF2-40B4-BE49-F238E27FC236}">
              <a16:creationId xmlns:a16="http://schemas.microsoft.com/office/drawing/2014/main" id="{7EE5CD0C-424A-408B-80A2-89E819572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8" name="Picture 177" descr="clear">
          <a:extLst>
            <a:ext uri="{FF2B5EF4-FFF2-40B4-BE49-F238E27FC236}">
              <a16:creationId xmlns:a16="http://schemas.microsoft.com/office/drawing/2014/main" id="{67A85445-BF93-4F5D-B6D2-B42E7233B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9" name="Picture 178" descr="clear">
          <a:extLst>
            <a:ext uri="{FF2B5EF4-FFF2-40B4-BE49-F238E27FC236}">
              <a16:creationId xmlns:a16="http://schemas.microsoft.com/office/drawing/2014/main" id="{4D9911EB-8B0F-49EF-98FB-C440D2CCB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0" name="Picture 179" descr="clear">
          <a:extLst>
            <a:ext uri="{FF2B5EF4-FFF2-40B4-BE49-F238E27FC236}">
              <a16:creationId xmlns:a16="http://schemas.microsoft.com/office/drawing/2014/main" id="{DA3EDF63-C2A3-4D6B-83C3-A06D56DFD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1" name="Picture 180" descr="clear">
          <a:extLst>
            <a:ext uri="{FF2B5EF4-FFF2-40B4-BE49-F238E27FC236}">
              <a16:creationId xmlns:a16="http://schemas.microsoft.com/office/drawing/2014/main" id="{DB97C86E-8FCF-4101-AAF3-002711A13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2" name="Picture 181" descr="clear">
          <a:extLst>
            <a:ext uri="{FF2B5EF4-FFF2-40B4-BE49-F238E27FC236}">
              <a16:creationId xmlns:a16="http://schemas.microsoft.com/office/drawing/2014/main" id="{8FA34230-4EA0-45FD-A361-7A274B793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3" name="Picture 182" descr="clear">
          <a:extLst>
            <a:ext uri="{FF2B5EF4-FFF2-40B4-BE49-F238E27FC236}">
              <a16:creationId xmlns:a16="http://schemas.microsoft.com/office/drawing/2014/main" id="{9E5FB0BB-1EAD-41C6-A373-6B52A1F27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4" name="Picture 183" descr="clear">
          <a:extLst>
            <a:ext uri="{FF2B5EF4-FFF2-40B4-BE49-F238E27FC236}">
              <a16:creationId xmlns:a16="http://schemas.microsoft.com/office/drawing/2014/main" id="{2A215AED-083F-40CC-BB55-CD5DDB3EF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5" name="Picture 184" descr="clear">
          <a:extLst>
            <a:ext uri="{FF2B5EF4-FFF2-40B4-BE49-F238E27FC236}">
              <a16:creationId xmlns:a16="http://schemas.microsoft.com/office/drawing/2014/main" id="{1AB182AD-4771-4A29-9403-EAF5ACB76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6" name="Picture 185" descr="clear">
          <a:extLst>
            <a:ext uri="{FF2B5EF4-FFF2-40B4-BE49-F238E27FC236}">
              <a16:creationId xmlns:a16="http://schemas.microsoft.com/office/drawing/2014/main" id="{DF102D07-9C94-4AFE-B2E0-A6A18FB1B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7" name="Picture 186" descr="clear">
          <a:extLst>
            <a:ext uri="{FF2B5EF4-FFF2-40B4-BE49-F238E27FC236}">
              <a16:creationId xmlns:a16="http://schemas.microsoft.com/office/drawing/2014/main" id="{190B945A-5221-4F26-9B83-7E5D097EE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8" name="Picture 187" descr="clear">
          <a:extLst>
            <a:ext uri="{FF2B5EF4-FFF2-40B4-BE49-F238E27FC236}">
              <a16:creationId xmlns:a16="http://schemas.microsoft.com/office/drawing/2014/main" id="{0D3DE142-2316-41AC-915C-486366194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9" name="Picture 188" descr="clear">
          <a:extLst>
            <a:ext uri="{FF2B5EF4-FFF2-40B4-BE49-F238E27FC236}">
              <a16:creationId xmlns:a16="http://schemas.microsoft.com/office/drawing/2014/main" id="{F40DCC72-81C6-4435-BD36-6E1D626E8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0" name="Picture 189" descr="clear">
          <a:extLst>
            <a:ext uri="{FF2B5EF4-FFF2-40B4-BE49-F238E27FC236}">
              <a16:creationId xmlns:a16="http://schemas.microsoft.com/office/drawing/2014/main" id="{99D33D71-7365-4C48-A047-5A815EC74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1" name="Picture 190" descr="clear">
          <a:extLst>
            <a:ext uri="{FF2B5EF4-FFF2-40B4-BE49-F238E27FC236}">
              <a16:creationId xmlns:a16="http://schemas.microsoft.com/office/drawing/2014/main" id="{EB5FEFEC-8BFA-4381-86E7-CDF9F1F24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2" name="Picture 191" descr="clear">
          <a:extLst>
            <a:ext uri="{FF2B5EF4-FFF2-40B4-BE49-F238E27FC236}">
              <a16:creationId xmlns:a16="http://schemas.microsoft.com/office/drawing/2014/main" id="{258B20E3-329E-4B81-AA59-C69774D17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3" name="Picture 192" descr="clear">
          <a:extLst>
            <a:ext uri="{FF2B5EF4-FFF2-40B4-BE49-F238E27FC236}">
              <a16:creationId xmlns:a16="http://schemas.microsoft.com/office/drawing/2014/main" id="{CB9837C3-62CD-4617-B3C6-932945520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4" name="Picture 193" descr="clear">
          <a:extLst>
            <a:ext uri="{FF2B5EF4-FFF2-40B4-BE49-F238E27FC236}">
              <a16:creationId xmlns:a16="http://schemas.microsoft.com/office/drawing/2014/main" id="{C8C16E78-C9FD-4FC7-97FC-06EF4420F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5" name="Picture 194" descr="clear">
          <a:extLst>
            <a:ext uri="{FF2B5EF4-FFF2-40B4-BE49-F238E27FC236}">
              <a16:creationId xmlns:a16="http://schemas.microsoft.com/office/drawing/2014/main" id="{B1C31AC8-B0C9-463A-B9DF-9542996B1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6" name="Picture 195" descr="clear">
          <a:extLst>
            <a:ext uri="{FF2B5EF4-FFF2-40B4-BE49-F238E27FC236}">
              <a16:creationId xmlns:a16="http://schemas.microsoft.com/office/drawing/2014/main" id="{49FD0678-646D-4EB0-8FB0-BAF876B96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7" name="Picture 196" descr="clear">
          <a:extLst>
            <a:ext uri="{FF2B5EF4-FFF2-40B4-BE49-F238E27FC236}">
              <a16:creationId xmlns:a16="http://schemas.microsoft.com/office/drawing/2014/main" id="{F82B1277-DC85-4268-AA8C-A19998E8E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8" name="Picture 197" descr="clear">
          <a:extLst>
            <a:ext uri="{FF2B5EF4-FFF2-40B4-BE49-F238E27FC236}">
              <a16:creationId xmlns:a16="http://schemas.microsoft.com/office/drawing/2014/main" id="{E83F507B-05D6-49E2-B514-D02EE7C7D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9" name="Picture 198" descr="clear">
          <a:extLst>
            <a:ext uri="{FF2B5EF4-FFF2-40B4-BE49-F238E27FC236}">
              <a16:creationId xmlns:a16="http://schemas.microsoft.com/office/drawing/2014/main" id="{5F842B66-75FE-4406-ACEA-476F48D72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5" name="Picture 214" descr="clear">
          <a:extLst>
            <a:ext uri="{FF2B5EF4-FFF2-40B4-BE49-F238E27FC236}">
              <a16:creationId xmlns:a16="http://schemas.microsoft.com/office/drawing/2014/main" id="{7FBE72A0-67EE-4575-9C1C-4D1FF91AE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6" name="Picture 215" descr="clear">
          <a:extLst>
            <a:ext uri="{FF2B5EF4-FFF2-40B4-BE49-F238E27FC236}">
              <a16:creationId xmlns:a16="http://schemas.microsoft.com/office/drawing/2014/main" id="{E5E416BF-C2C0-46C0-84D3-588D91917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7" name="Picture 216" descr="clear">
          <a:extLst>
            <a:ext uri="{FF2B5EF4-FFF2-40B4-BE49-F238E27FC236}">
              <a16:creationId xmlns:a16="http://schemas.microsoft.com/office/drawing/2014/main" id="{DE9A3C41-307C-4FB1-AE53-311702CAD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8" name="Picture 217" descr="clear">
          <a:extLst>
            <a:ext uri="{FF2B5EF4-FFF2-40B4-BE49-F238E27FC236}">
              <a16:creationId xmlns:a16="http://schemas.microsoft.com/office/drawing/2014/main" id="{48BA0776-4279-486E-A0F6-EB6B1792A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9" name="Picture 218" descr="clear">
          <a:extLst>
            <a:ext uri="{FF2B5EF4-FFF2-40B4-BE49-F238E27FC236}">
              <a16:creationId xmlns:a16="http://schemas.microsoft.com/office/drawing/2014/main" id="{2DF52876-0C54-4AC2-9D8E-15EAF2854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0" name="Picture 219" descr="clear">
          <a:extLst>
            <a:ext uri="{FF2B5EF4-FFF2-40B4-BE49-F238E27FC236}">
              <a16:creationId xmlns:a16="http://schemas.microsoft.com/office/drawing/2014/main" id="{0DF2BE39-1590-462A-82E4-54E463233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1" name="Picture 220" descr="clear">
          <a:extLst>
            <a:ext uri="{FF2B5EF4-FFF2-40B4-BE49-F238E27FC236}">
              <a16:creationId xmlns:a16="http://schemas.microsoft.com/office/drawing/2014/main" id="{02F5DD4F-47F7-4DDF-998A-65A04E9D3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2" name="Picture 221" descr="clear">
          <a:extLst>
            <a:ext uri="{FF2B5EF4-FFF2-40B4-BE49-F238E27FC236}">
              <a16:creationId xmlns:a16="http://schemas.microsoft.com/office/drawing/2014/main" id="{EB74E279-7086-47D7-9864-D998D9AE7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3" name="Picture 222" descr="clear">
          <a:extLst>
            <a:ext uri="{FF2B5EF4-FFF2-40B4-BE49-F238E27FC236}">
              <a16:creationId xmlns:a16="http://schemas.microsoft.com/office/drawing/2014/main" id="{FD290689-67F3-4D69-9F19-73833CD61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4" name="Picture 223" descr="clear">
          <a:extLst>
            <a:ext uri="{FF2B5EF4-FFF2-40B4-BE49-F238E27FC236}">
              <a16:creationId xmlns:a16="http://schemas.microsoft.com/office/drawing/2014/main" id="{FC3F6F9B-6DA0-434C-A4A8-654EE8877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5" name="Picture 224" descr="clear">
          <a:extLst>
            <a:ext uri="{FF2B5EF4-FFF2-40B4-BE49-F238E27FC236}">
              <a16:creationId xmlns:a16="http://schemas.microsoft.com/office/drawing/2014/main" id="{3E037D4C-0E45-4401-9C7F-082B1DEE0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6" name="Picture 225" descr="clear">
          <a:extLst>
            <a:ext uri="{FF2B5EF4-FFF2-40B4-BE49-F238E27FC236}">
              <a16:creationId xmlns:a16="http://schemas.microsoft.com/office/drawing/2014/main" id="{50BA8DAF-EF8A-48F0-B006-738C695BC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27" name="Picture 226" descr="clear">
          <a:extLst>
            <a:ext uri="{FF2B5EF4-FFF2-40B4-BE49-F238E27FC236}">
              <a16:creationId xmlns:a16="http://schemas.microsoft.com/office/drawing/2014/main" id="{196C839D-7BBD-4DCD-B8C8-17EC709DA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28" name="Picture 227" descr="clear">
          <a:extLst>
            <a:ext uri="{FF2B5EF4-FFF2-40B4-BE49-F238E27FC236}">
              <a16:creationId xmlns:a16="http://schemas.microsoft.com/office/drawing/2014/main" id="{A697BE05-1735-4F90-8B28-A22258CB4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29" name="Picture 228" descr="clear">
          <a:extLst>
            <a:ext uri="{FF2B5EF4-FFF2-40B4-BE49-F238E27FC236}">
              <a16:creationId xmlns:a16="http://schemas.microsoft.com/office/drawing/2014/main" id="{4D7573A5-8175-48FD-8C1D-41CF3F167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0" name="Picture 229" descr="clear">
          <a:extLst>
            <a:ext uri="{FF2B5EF4-FFF2-40B4-BE49-F238E27FC236}">
              <a16:creationId xmlns:a16="http://schemas.microsoft.com/office/drawing/2014/main" id="{44E215F8-677B-47B1-818A-6A5586C9F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1" name="Picture 230" descr="clear">
          <a:extLst>
            <a:ext uri="{FF2B5EF4-FFF2-40B4-BE49-F238E27FC236}">
              <a16:creationId xmlns:a16="http://schemas.microsoft.com/office/drawing/2014/main" id="{4A59155D-F207-4DC9-BF95-201D793AB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2" name="Picture 231" descr="clear">
          <a:extLst>
            <a:ext uri="{FF2B5EF4-FFF2-40B4-BE49-F238E27FC236}">
              <a16:creationId xmlns:a16="http://schemas.microsoft.com/office/drawing/2014/main" id="{B3803886-A8F5-42DB-8ED1-4E415BAFE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3" name="Picture 232" descr="clear">
          <a:extLst>
            <a:ext uri="{FF2B5EF4-FFF2-40B4-BE49-F238E27FC236}">
              <a16:creationId xmlns:a16="http://schemas.microsoft.com/office/drawing/2014/main" id="{8AFE75B3-5EEA-4846-89DF-08C7AA092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4" name="Picture 233" descr="clear">
          <a:extLst>
            <a:ext uri="{FF2B5EF4-FFF2-40B4-BE49-F238E27FC236}">
              <a16:creationId xmlns:a16="http://schemas.microsoft.com/office/drawing/2014/main" id="{B8829F80-27BF-4B6C-9DC2-D2DC7C70C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5" name="Picture 234" descr="clear">
          <a:extLst>
            <a:ext uri="{FF2B5EF4-FFF2-40B4-BE49-F238E27FC236}">
              <a16:creationId xmlns:a16="http://schemas.microsoft.com/office/drawing/2014/main" id="{0FEF8D85-597C-419E-8D3D-BDD029810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6" name="Picture 235" descr="clear">
          <a:extLst>
            <a:ext uri="{FF2B5EF4-FFF2-40B4-BE49-F238E27FC236}">
              <a16:creationId xmlns:a16="http://schemas.microsoft.com/office/drawing/2014/main" id="{A58651EA-2924-44C4-8878-F05255445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7" name="Picture 236" descr="clear">
          <a:extLst>
            <a:ext uri="{FF2B5EF4-FFF2-40B4-BE49-F238E27FC236}">
              <a16:creationId xmlns:a16="http://schemas.microsoft.com/office/drawing/2014/main" id="{44793324-F77B-4D18-B1C4-D500B5FC3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8" name="Picture 237" descr="clear">
          <a:extLst>
            <a:ext uri="{FF2B5EF4-FFF2-40B4-BE49-F238E27FC236}">
              <a16:creationId xmlns:a16="http://schemas.microsoft.com/office/drawing/2014/main" id="{F2458AF5-2FB8-4708-904C-C4329A414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twoCellAnchor>
    <xdr:from>
      <xdr:col>2</xdr:col>
      <xdr:colOff>447675</xdr:colOff>
      <xdr:row>15</xdr:row>
      <xdr:rowOff>9525</xdr:rowOff>
    </xdr:from>
    <xdr:to>
      <xdr:col>5</xdr:col>
      <xdr:colOff>1035600</xdr:colOff>
      <xdr:row>30</xdr:row>
      <xdr:rowOff>32025</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1495425</xdr:colOff>
      <xdr:row>15</xdr:row>
      <xdr:rowOff>0</xdr:rowOff>
    </xdr:from>
    <xdr:to>
      <xdr:col>7</xdr:col>
      <xdr:colOff>906375</xdr:colOff>
      <xdr:row>30</xdr:row>
      <xdr:rowOff>22500</xdr:rowOff>
    </xdr:to>
    <xdr:graphicFrame macro="">
      <xdr:nvGraphicFramePr>
        <xdr:cNvPr id="3" name="Chart 2">
          <a:extLst>
            <a:ext uri="{FF2B5EF4-FFF2-40B4-BE49-F238E27FC236}">
              <a16:creationId xmlns:a16="http://schemas.microsoft.com/office/drawing/2014/main" id="{00000000-0008-0000-1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476251</xdr:colOff>
      <xdr:row>41</xdr:row>
      <xdr:rowOff>9526</xdr:rowOff>
    </xdr:from>
    <xdr:to>
      <xdr:col>5</xdr:col>
      <xdr:colOff>1064176</xdr:colOff>
      <xdr:row>56</xdr:row>
      <xdr:rowOff>12976</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1466851</xdr:colOff>
      <xdr:row>41</xdr:row>
      <xdr:rowOff>0</xdr:rowOff>
    </xdr:from>
    <xdr:to>
      <xdr:col>7</xdr:col>
      <xdr:colOff>877801</xdr:colOff>
      <xdr:row>56</xdr:row>
      <xdr:rowOff>3450</xdr:rowOff>
    </xdr:to>
    <xdr:graphicFrame macro="">
      <xdr:nvGraphicFramePr>
        <xdr:cNvPr id="5" name="Chart 4">
          <a:extLst>
            <a:ext uri="{FF2B5EF4-FFF2-40B4-BE49-F238E27FC236}">
              <a16:creationId xmlns:a16="http://schemas.microsoft.com/office/drawing/2014/main"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523875</xdr:colOff>
      <xdr:row>67</xdr:row>
      <xdr:rowOff>47625</xdr:rowOff>
    </xdr:from>
    <xdr:to>
      <xdr:col>5</xdr:col>
      <xdr:colOff>1111800</xdr:colOff>
      <xdr:row>82</xdr:row>
      <xdr:rowOff>70125</xdr:rowOff>
    </xdr:to>
    <xdr:graphicFrame macro="">
      <xdr:nvGraphicFramePr>
        <xdr:cNvPr id="6" name="Chart 5">
          <a:extLst>
            <a:ext uri="{FF2B5EF4-FFF2-40B4-BE49-F238E27FC236}">
              <a16:creationId xmlns:a16="http://schemas.microsoft.com/office/drawing/2014/main" id="{00000000-0008-0000-1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1438275</xdr:colOff>
      <xdr:row>67</xdr:row>
      <xdr:rowOff>76200</xdr:rowOff>
    </xdr:from>
    <xdr:to>
      <xdr:col>7</xdr:col>
      <xdr:colOff>849225</xdr:colOff>
      <xdr:row>82</xdr:row>
      <xdr:rowOff>98700</xdr:rowOff>
    </xdr:to>
    <xdr:graphicFrame macro="">
      <xdr:nvGraphicFramePr>
        <xdr:cNvPr id="7" name="Chart 6">
          <a:extLst>
            <a:ext uri="{FF2B5EF4-FFF2-40B4-BE49-F238E27FC236}">
              <a16:creationId xmlns:a16="http://schemas.microsoft.com/office/drawing/2014/main" id="{00000000-0008-0000-1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514350</xdr:colOff>
      <xdr:row>93</xdr:row>
      <xdr:rowOff>9524</xdr:rowOff>
    </xdr:from>
    <xdr:to>
      <xdr:col>5</xdr:col>
      <xdr:colOff>1102275</xdr:colOff>
      <xdr:row>107</xdr:row>
      <xdr:rowOff>203474</xdr:rowOff>
    </xdr:to>
    <xdr:graphicFrame macro="">
      <xdr:nvGraphicFramePr>
        <xdr:cNvPr id="8" name="Chart 7">
          <a:extLst>
            <a:ext uri="{FF2B5EF4-FFF2-40B4-BE49-F238E27FC236}">
              <a16:creationId xmlns:a16="http://schemas.microsoft.com/office/drawing/2014/main" id="{00000000-0008-0000-1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1390650</xdr:colOff>
      <xdr:row>93</xdr:row>
      <xdr:rowOff>19049</xdr:rowOff>
    </xdr:from>
    <xdr:to>
      <xdr:col>7</xdr:col>
      <xdr:colOff>801600</xdr:colOff>
      <xdr:row>108</xdr:row>
      <xdr:rowOff>3449</xdr:rowOff>
    </xdr:to>
    <xdr:graphicFrame macro="">
      <xdr:nvGraphicFramePr>
        <xdr:cNvPr id="9" name="Chart 8">
          <a:extLst>
            <a:ext uri="{FF2B5EF4-FFF2-40B4-BE49-F238E27FC236}">
              <a16:creationId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xdr:colOff>
      <xdr:row>129</xdr:row>
      <xdr:rowOff>104775</xdr:rowOff>
    </xdr:from>
    <xdr:to>
      <xdr:col>6</xdr:col>
      <xdr:colOff>9526</xdr:colOff>
      <xdr:row>139</xdr:row>
      <xdr:rowOff>161925</xdr:rowOff>
    </xdr:to>
    <xdr:graphicFrame macro="">
      <xdr:nvGraphicFramePr>
        <xdr:cNvPr id="10" name="Chart 9">
          <a:extLst>
            <a:ext uri="{FF2B5EF4-FFF2-40B4-BE49-F238E27FC236}">
              <a16:creationId xmlns:a16="http://schemas.microsoft.com/office/drawing/2014/main" id="{00000000-0008-0000-1F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xdr:colOff>
      <xdr:row>160</xdr:row>
      <xdr:rowOff>180975</xdr:rowOff>
    </xdr:from>
    <xdr:to>
      <xdr:col>6</xdr:col>
      <xdr:colOff>0</xdr:colOff>
      <xdr:row>171</xdr:row>
      <xdr:rowOff>38100</xdr:rowOff>
    </xdr:to>
    <xdr:graphicFrame macro="">
      <xdr:nvGraphicFramePr>
        <xdr:cNvPr id="11" name="Chart 10">
          <a:extLst>
            <a:ext uri="{FF2B5EF4-FFF2-40B4-BE49-F238E27FC236}">
              <a16:creationId xmlns:a16="http://schemas.microsoft.com/office/drawing/2014/main" id="{00000000-0008-0000-1F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12" name="Picture 11">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11"/>
        <a:stretch>
          <a:fillRect/>
        </a:stretch>
      </xdr:blipFill>
      <xdr:spPr>
        <a:xfrm>
          <a:off x="0" y="0"/>
          <a:ext cx="1819275" cy="457200"/>
        </a:xfrm>
        <a:prstGeom prst="rect">
          <a:avLst/>
        </a:prstGeom>
        <a:ln w="9525" cmpd="sng">
          <a:noFill/>
        </a:ln>
      </xdr:spPr>
    </xdr:pic>
    <xdr:clientData/>
  </xdr:twoCellAnchor>
  <xdr:twoCellAnchor>
    <xdr:from>
      <xdr:col>2</xdr:col>
      <xdr:colOff>1</xdr:colOff>
      <xdr:row>191</xdr:row>
      <xdr:rowOff>104774</xdr:rowOff>
    </xdr:from>
    <xdr:to>
      <xdr:col>6</xdr:col>
      <xdr:colOff>9526</xdr:colOff>
      <xdr:row>204</xdr:row>
      <xdr:rowOff>57150</xdr:rowOff>
    </xdr:to>
    <xdr:graphicFrame macro="">
      <xdr:nvGraphicFramePr>
        <xdr:cNvPr id="13" name="Chart 12">
          <a:extLst>
            <a:ext uri="{FF2B5EF4-FFF2-40B4-BE49-F238E27FC236}">
              <a16:creationId xmlns:a16="http://schemas.microsoft.com/office/drawing/2014/main" id="{041B7418-7438-4398-9781-86FEE3BFB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6350</xdr:colOff>
      <xdr:row>4</xdr:row>
      <xdr:rowOff>0</xdr:rowOff>
    </xdr:to>
    <xdr:pic>
      <xdr:nvPicPr>
        <xdr:cNvPr id="2" name="Picture 16" descr="clear">
          <a:extLst>
            <a:ext uri="{FF2B5EF4-FFF2-40B4-BE49-F238E27FC236}">
              <a16:creationId xmlns:a16="http://schemas.microsoft.com/office/drawing/2014/main" id="{97C978B3-10F6-4FAC-9245-A67B9C62A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3" name="Picture 17" descr="clear">
          <a:extLst>
            <a:ext uri="{FF2B5EF4-FFF2-40B4-BE49-F238E27FC236}">
              <a16:creationId xmlns:a16="http://schemas.microsoft.com/office/drawing/2014/main" id="{37582F73-111D-44ED-BFE2-B77F67995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4" name="Picture 18" descr="clear">
          <a:extLst>
            <a:ext uri="{FF2B5EF4-FFF2-40B4-BE49-F238E27FC236}">
              <a16:creationId xmlns:a16="http://schemas.microsoft.com/office/drawing/2014/main" id="{F704F753-AA89-4547-92E6-4E0A3F600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5" name="Picture 19" descr="clear">
          <a:extLst>
            <a:ext uri="{FF2B5EF4-FFF2-40B4-BE49-F238E27FC236}">
              <a16:creationId xmlns:a16="http://schemas.microsoft.com/office/drawing/2014/main" id="{E81BF1A3-E108-44CA-BC5E-2528D4B43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6" name="Picture 20" descr="clear">
          <a:extLst>
            <a:ext uri="{FF2B5EF4-FFF2-40B4-BE49-F238E27FC236}">
              <a16:creationId xmlns:a16="http://schemas.microsoft.com/office/drawing/2014/main" id="{5FA393EF-A3C4-49A4-96CF-B1A40020E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7" name="Picture 21" descr="clear">
          <a:extLst>
            <a:ext uri="{FF2B5EF4-FFF2-40B4-BE49-F238E27FC236}">
              <a16:creationId xmlns:a16="http://schemas.microsoft.com/office/drawing/2014/main" id="{DAD4935A-9626-4251-BA76-0B821A043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8" name="Picture 22" descr="clear">
          <a:extLst>
            <a:ext uri="{FF2B5EF4-FFF2-40B4-BE49-F238E27FC236}">
              <a16:creationId xmlns:a16="http://schemas.microsoft.com/office/drawing/2014/main" id="{0FDB38D5-F5BF-46C5-AE13-1E4B922EB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9" name="Picture 23" descr="clear">
          <a:extLst>
            <a:ext uri="{FF2B5EF4-FFF2-40B4-BE49-F238E27FC236}">
              <a16:creationId xmlns:a16="http://schemas.microsoft.com/office/drawing/2014/main" id="{81F7A234-96CE-419C-AE1A-64DBBFF4A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0" name="Picture 24" descr="clear">
          <a:extLst>
            <a:ext uri="{FF2B5EF4-FFF2-40B4-BE49-F238E27FC236}">
              <a16:creationId xmlns:a16="http://schemas.microsoft.com/office/drawing/2014/main" id="{A03B613C-85CF-4ECD-BF3C-CAC3272A5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1" name="Picture 25" descr="clear">
          <a:extLst>
            <a:ext uri="{FF2B5EF4-FFF2-40B4-BE49-F238E27FC236}">
              <a16:creationId xmlns:a16="http://schemas.microsoft.com/office/drawing/2014/main" id="{0942A98C-CCD6-4671-902B-A73CD47CC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2" name="Picture 26" descr="clear">
          <a:extLst>
            <a:ext uri="{FF2B5EF4-FFF2-40B4-BE49-F238E27FC236}">
              <a16:creationId xmlns:a16="http://schemas.microsoft.com/office/drawing/2014/main" id="{81A13E18-A39D-4B56-97BC-29C33662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3" name="Picture 27" descr="clear">
          <a:extLst>
            <a:ext uri="{FF2B5EF4-FFF2-40B4-BE49-F238E27FC236}">
              <a16:creationId xmlns:a16="http://schemas.microsoft.com/office/drawing/2014/main" id="{778AC02B-4CDC-438F-9DA2-FF51B2B2C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4" name="Picture 28" descr="clear">
          <a:extLst>
            <a:ext uri="{FF2B5EF4-FFF2-40B4-BE49-F238E27FC236}">
              <a16:creationId xmlns:a16="http://schemas.microsoft.com/office/drawing/2014/main" id="{558A6DC1-D95B-49CC-8356-D7DD2F9A5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5" name="Picture 29" descr="clear">
          <a:extLst>
            <a:ext uri="{FF2B5EF4-FFF2-40B4-BE49-F238E27FC236}">
              <a16:creationId xmlns:a16="http://schemas.microsoft.com/office/drawing/2014/main" id="{B2613673-25C3-4A01-A6AF-B2DB0C922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6" name="Picture 30" descr="clear">
          <a:extLst>
            <a:ext uri="{FF2B5EF4-FFF2-40B4-BE49-F238E27FC236}">
              <a16:creationId xmlns:a16="http://schemas.microsoft.com/office/drawing/2014/main" id="{999872B5-FEA4-4A1B-AA26-A9F51B42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7" name="Picture 31" descr="clear">
          <a:extLst>
            <a:ext uri="{FF2B5EF4-FFF2-40B4-BE49-F238E27FC236}">
              <a16:creationId xmlns:a16="http://schemas.microsoft.com/office/drawing/2014/main" id="{8DEC5FBF-BF79-4E6E-A243-BCCD5BAB6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8" name="Picture 32" descr="clear">
          <a:extLst>
            <a:ext uri="{FF2B5EF4-FFF2-40B4-BE49-F238E27FC236}">
              <a16:creationId xmlns:a16="http://schemas.microsoft.com/office/drawing/2014/main" id="{28045755-456D-44BF-850A-6936C3990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9" name="Picture 33" descr="clear">
          <a:extLst>
            <a:ext uri="{FF2B5EF4-FFF2-40B4-BE49-F238E27FC236}">
              <a16:creationId xmlns:a16="http://schemas.microsoft.com/office/drawing/2014/main" id="{D70A9949-1A00-4A7C-9040-4C38AB359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0" name="Picture 34" descr="clear">
          <a:extLst>
            <a:ext uri="{FF2B5EF4-FFF2-40B4-BE49-F238E27FC236}">
              <a16:creationId xmlns:a16="http://schemas.microsoft.com/office/drawing/2014/main" id="{3F880FDF-6577-4297-BBA2-57623C8CA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1" name="Picture 35" descr="clear">
          <a:extLst>
            <a:ext uri="{FF2B5EF4-FFF2-40B4-BE49-F238E27FC236}">
              <a16:creationId xmlns:a16="http://schemas.microsoft.com/office/drawing/2014/main" id="{93801ED2-4532-4459-AC97-CA939C84F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2" name="Picture 36" descr="clear">
          <a:extLst>
            <a:ext uri="{FF2B5EF4-FFF2-40B4-BE49-F238E27FC236}">
              <a16:creationId xmlns:a16="http://schemas.microsoft.com/office/drawing/2014/main" id="{E6D42703-AE40-4A6B-B2BD-B2FCD51B1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3" name="Picture 37" descr="clear">
          <a:extLst>
            <a:ext uri="{FF2B5EF4-FFF2-40B4-BE49-F238E27FC236}">
              <a16:creationId xmlns:a16="http://schemas.microsoft.com/office/drawing/2014/main" id="{B4B6CC9E-CB4D-40CA-BD3E-93FF6B443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4" name="Picture 38" descr="clear">
          <a:extLst>
            <a:ext uri="{FF2B5EF4-FFF2-40B4-BE49-F238E27FC236}">
              <a16:creationId xmlns:a16="http://schemas.microsoft.com/office/drawing/2014/main" id="{2C57D39B-A0C5-48B3-A99D-80C1A1E88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5" name="Picture 39" descr="clear">
          <a:extLst>
            <a:ext uri="{FF2B5EF4-FFF2-40B4-BE49-F238E27FC236}">
              <a16:creationId xmlns:a16="http://schemas.microsoft.com/office/drawing/2014/main" id="{61B303B6-2F15-4DF6-8E9B-E7306FFE0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6" name="Picture 40" descr="clear">
          <a:extLst>
            <a:ext uri="{FF2B5EF4-FFF2-40B4-BE49-F238E27FC236}">
              <a16:creationId xmlns:a16="http://schemas.microsoft.com/office/drawing/2014/main" id="{DAF4B8A2-FA5F-4315-90D5-DF2D8FEEF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7" name="Picture 41" descr="clear">
          <a:extLst>
            <a:ext uri="{FF2B5EF4-FFF2-40B4-BE49-F238E27FC236}">
              <a16:creationId xmlns:a16="http://schemas.microsoft.com/office/drawing/2014/main" id="{F47C45E3-2734-4299-875D-2654EBA05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8" name="Picture 42" descr="clear">
          <a:extLst>
            <a:ext uri="{FF2B5EF4-FFF2-40B4-BE49-F238E27FC236}">
              <a16:creationId xmlns:a16="http://schemas.microsoft.com/office/drawing/2014/main" id="{B6DF08A4-4038-4343-A552-B7792BC89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29" name="Picture 28" descr="clear">
          <a:extLst>
            <a:ext uri="{FF2B5EF4-FFF2-40B4-BE49-F238E27FC236}">
              <a16:creationId xmlns:a16="http://schemas.microsoft.com/office/drawing/2014/main" id="{752AD30F-C400-4C2E-9252-9D372CC6B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30" name="Picture 29" descr="clear">
          <a:extLst>
            <a:ext uri="{FF2B5EF4-FFF2-40B4-BE49-F238E27FC236}">
              <a16:creationId xmlns:a16="http://schemas.microsoft.com/office/drawing/2014/main" id="{BB980442-DA33-4B0F-B3ED-D35F72412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31" name="Picture 30" descr="clear">
          <a:extLst>
            <a:ext uri="{FF2B5EF4-FFF2-40B4-BE49-F238E27FC236}">
              <a16:creationId xmlns:a16="http://schemas.microsoft.com/office/drawing/2014/main" id="{E28F9C13-B5E9-47D4-9D05-2886838BB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876300</xdr:colOff>
      <xdr:row>3</xdr:row>
      <xdr:rowOff>76200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00000000-0008-0000-2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00000000-0008-0000-2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00000000-0008-0000-2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00000000-0008-0000-2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00000000-0008-0000-2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00000000-0008-0000-2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00000000-0008-0000-2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00000000-0008-0000-2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00000000-0008-0000-2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00000000-0008-0000-2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0000000-0008-0000-2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0000000-0008-0000-2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0000000-0008-0000-2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0000000-0008-0000-2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0000000-0008-0000-2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00000000-0008-0000-2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00000000-0008-0000-2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0000000-0008-0000-2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00000000-0008-0000-2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00000000-0008-0000-2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38</xdr:row>
      <xdr:rowOff>9525</xdr:rowOff>
    </xdr:from>
    <xdr:to>
      <xdr:col>5</xdr:col>
      <xdr:colOff>136575</xdr:colOff>
      <xdr:row>53</xdr:row>
      <xdr:rowOff>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381001</xdr:colOff>
      <xdr:row>38</xdr:row>
      <xdr:rowOff>0</xdr:rowOff>
    </xdr:from>
    <xdr:to>
      <xdr:col>9</xdr:col>
      <xdr:colOff>88951</xdr:colOff>
      <xdr:row>53</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1428750</xdr:colOff>
      <xdr:row>2</xdr:row>
      <xdr:rowOff>38100</xdr:rowOff>
    </xdr:to>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0" y="0"/>
          <a:ext cx="1819275" cy="457200"/>
        </a:xfrm>
        <a:prstGeom prst="rect">
          <a:avLst/>
        </a:prstGeom>
        <a:ln w="9525" cmpd="sng">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1397000</xdr:colOff>
      <xdr:row>2</xdr:row>
      <xdr:rowOff>38100</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9526</xdr:colOff>
      <xdr:row>29</xdr:row>
      <xdr:rowOff>142875</xdr:rowOff>
    </xdr:from>
    <xdr:to>
      <xdr:col>5</xdr:col>
      <xdr:colOff>1532626</xdr:colOff>
      <xdr:row>46</xdr:row>
      <xdr:rowOff>144375</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0"/>
          <a:ext cx="1819275" cy="457200"/>
        </a:xfrm>
        <a:prstGeom prst="rect">
          <a:avLst/>
        </a:prstGeom>
        <a:ln w="9525" cmpd="sng">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1ADFB0B2-4C9F-49C5-B960-7B176409F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3A536AC6-3998-4445-890F-8E5CFB7C2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C680022B-4D96-4E7B-8E13-F0901A7B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CA1EF1B-7385-41A7-8067-B14CE135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A269F2F5-69DB-4170-B637-9FDDDE75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CDB7572-7328-403F-8FAE-9403F4BAE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426F2BA-7107-49E0-AAB0-4546CFDCE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1B4D359-CE36-4549-A2C2-3A9AC8A80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F7062E8E-B26C-4986-BF4B-B51BC1CA0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8CC4EDE8-001B-4A4B-8DBC-D740EC481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D9B67B76-F45E-4A55-A059-D2A3B107E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4D368637-8568-4F95-B9D9-D53C41F9C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F74586DA-8836-4F33-BF57-E0155767B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058FD0E-DE82-41E3-ABC6-627CBA70F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3E812939-D8F0-45A0-BFEF-BAC988AE1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890478D1-5EEC-44A8-B02B-16E2A2BE7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10C8D209-B8BC-42BD-A754-133899426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71371DA8-E16D-4B8A-9768-AE6B30F4B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D9666028-1178-4792-9CCC-03F96CEE0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636A17C8-019C-4B27-A4FC-0F41B5451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33AD2B45-9DB6-4B6A-9651-9A39F2E9E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C7569E9-6E69-4128-A8B4-256201924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F1BEFE47-F574-4DE0-A3A8-97BB3358D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64FC3F3A-ABCC-43B8-8F37-631A5734B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B19CEDD-A7D0-436D-AEC1-93BDDFD82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42B10F60-A3EF-4861-81AB-62CE5441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C570D7E9-BE90-47F2-ABF5-4BC162139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21B6AF83-F867-4F8F-925A-E9D8AF7A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FCDFCC21-AFF1-475A-8A4F-1A7F09597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995F8035-381E-4A92-9E2F-293794317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66E1AFF-8744-4922-8D04-AF78D30BE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97E8034D-5A28-46D8-B72B-325E04CED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4EE970BE-986E-467B-BCDE-9F739B6B2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4B2BAC39-DD56-426E-938D-E8521AAB9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FFD96452-7CAC-4724-94D5-63877542D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D95FD31B-9D2A-43F8-AB44-C0FFA244C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6727CBF7-7711-495B-BF58-20AD2D0F8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D3C71E9-DDA6-4CA7-B932-A6F4CB4F0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15D1901-E8A0-4179-86DA-97D9F550E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4C711A94-8B0D-4B52-BEDB-A0B183AE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EBB7BDBF-80EF-43C0-95CD-39812D032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2C7364E0-1D85-416C-9E3F-F85972A52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1BD5B0D9-2597-4AC9-B28A-17E7A627D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5EA53FCD-C758-4C57-BEE2-DAD0AAE33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91A7EFE4-00AA-4711-BBDA-639BE3F97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F00D4C57-3743-42C5-88A9-C40003C02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40A35186-CCEC-468B-A81F-695E36A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650A0782-3BBC-47C3-8FA6-62D155D81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324CEB3C-2B94-4CF2-A103-F9F80C49C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DB933D7A-CE90-4CA8-8322-BBBE268CB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611C0F6-46F7-4840-8F3E-EA9C99021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469AEB3-F0A1-4BC7-8BDB-1E1E5F138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94D3955-638F-4D46-9810-29D9D992F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A6989783-22AC-4FC3-90A5-AAFDE5F70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DD90E3C-E02A-4F4B-8464-C24754311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9BF89B52-00A4-45A6-9C12-EB023A4C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B842BC87-69F6-4462-974E-CBE44FC13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1057275</xdr:colOff>
      <xdr:row>2</xdr:row>
      <xdr:rowOff>38100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EA63738-63A3-4528-92A6-EDC7E4140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F3DB49AC-6E71-4E89-89BD-8AE795871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66E59B1-2B38-4AA0-BC64-FF9519523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81A1D8C0-8312-4598-B435-BD944856C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80F42AFC-B63E-47AD-A575-60B45D241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14123DF4-3614-4594-9D5C-850255BE8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D5AC1BB2-E878-470A-825C-577CD64CB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D98B1E6-E47F-4458-A92E-0FD1230AB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291E2DB-2965-4ECB-B394-6C8B6CC2C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FED0360E-5E35-47FB-952F-7EF603B1F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22AF43BD-92D2-4202-B6E1-91D3DB347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79646E8-572C-429D-91F2-6A1331752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4EE0656B-6AA4-466D-BAB7-DD2665AF7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3D2D209-129C-4C84-BDDA-3CAF79131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893078B-9C0B-41E3-8DD2-4F5B62F48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623D81BE-4BFC-4166-A4A9-7C2B42A00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C3F91B4E-E8C4-40DA-B184-D1BD89E7D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EE2C2955-AC91-476D-96A4-6204DBB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C9CBEE89-8468-4C75-ACFB-B5A3CDB95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40EF98EA-5A87-4681-BA7F-203C2A0D3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20CF5C75-79A4-4E84-91C8-30E1B8343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DE88842-6E8F-489D-AB3B-9FE9A47B3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3ED5170-F282-4453-8180-31AB5241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C757793E-6886-4DFB-8F2E-951FF2427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EF1EAEE-9221-4E6B-8B97-3CC3AF335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6C8C7AD4-D44A-4E1A-A791-F74C1A029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A06E5C2E-489A-499F-9BF6-3B35326E9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D1EC08F-BC92-44FC-B989-1B45E3FDC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45ACDCED-4EED-4F84-85ED-D18DA704C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5B6E8B3F-5437-4A11-AAAE-4908C1F1B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14B48683-3B83-41F4-938C-85A1DC07A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F46A07B-7B0F-4653-8AEB-96A26045E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F7F117B-0882-433D-A788-D50941580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3FDC3170-BDB9-4837-ABF2-1E9BAC695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53748D2B-0049-4105-A2E3-B4ED1FC5B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A3B7974D-5793-473E-981F-A4D1ED72C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CC368941-2696-465A-A7C1-8E03F5F16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56CD94D9-9997-4C7D-878F-CAF3C95FE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3B3BBACD-940C-4B76-BF83-987767E64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6E556CBA-1BB6-44D5-B42A-1CE142EF6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4EED5468-C2DD-4B9E-B27F-67E7D1333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F8DB937D-5B4A-46F7-8AE8-8F5AA70F7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336B47E7-3100-4C8D-B3FE-DCA223B1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998C9CB9-C464-4476-A99F-362712218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6A3A7D0-14AD-4C2F-9101-88B4F527F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6D0B157F-3884-447F-B83D-26C7DD3F3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2F37A8EA-510A-4BE0-9A05-AF37A1C00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559E44BC-2E79-4FBA-941B-E075A2BC6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34AA4FAC-CAB8-40F6-9240-844489507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9D207BA4-EC4E-468D-9C85-21B0908B4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7D502649-16E4-4BD2-BB6F-63686DD42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120669B-C11B-434D-9B39-853F9F2CF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D034B56A-D7B4-46F6-9018-87B70C104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2D32F4F1-CDFB-435E-A16A-8381D1B34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926193</xdr:colOff>
      <xdr:row>1</xdr:row>
      <xdr:rowOff>160948</xdr:rowOff>
    </xdr:to>
    <xdr:pic>
      <xdr:nvPicPr>
        <xdr:cNvPr id="2" name="Picture 1">
          <a:extLst>
            <a:ext uri="{FF2B5EF4-FFF2-40B4-BE49-F238E27FC236}">
              <a16:creationId xmlns:a16="http://schemas.microsoft.com/office/drawing/2014/main" id="{AB0EA507-3F68-4CCE-8DB9-97D2B1B47B5B}"/>
            </a:ext>
          </a:extLst>
        </xdr:cNvPr>
        <xdr:cNvPicPr>
          <a:picLocks noChangeAspect="1"/>
        </xdr:cNvPicPr>
      </xdr:nvPicPr>
      <xdr:blipFill>
        <a:blip xmlns:r="http://schemas.openxmlformats.org/officeDocument/2006/relationships" r:embed="rId1"/>
        <a:stretch>
          <a:fillRect/>
        </a:stretch>
      </xdr:blipFill>
      <xdr:spPr>
        <a:xfrm>
          <a:off x="0" y="0"/>
          <a:ext cx="1856468" cy="457200"/>
        </a:xfrm>
        <a:prstGeom prst="rect">
          <a:avLst/>
        </a:prstGeom>
        <a:ln w="9525" cmpd="sng">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446A0346-7C14-4C5E-BCF0-F09D08677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79B6A457-D76F-470D-B764-78AC6351A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8C1756E0-9A6C-4377-9076-69395417E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A2FCCED2-04F2-4915-AFD2-87171A6A1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48E3181A-CFC4-45B5-9D33-DAE4046DF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3560E1B7-A003-453F-8113-A23E3D31C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FC5982FE-51CD-4A3A-9CAD-886B682BE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21346C66-209A-4D91-B88F-0092ABFD6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F7C5372C-6A47-415E-9FC2-7EE5CE06C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72CC6525-4B4C-4EBE-861C-08736D41A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C9B14300-50D1-4B8C-B84A-82049C9D8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5D262318-4887-4F34-A12F-A889AD59C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C28BC1CA-9E86-4916-B504-365F4AF9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49D0CA2E-D300-4F24-B9B2-04513BDE5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ED8E711F-7639-4B15-AF46-835A529C7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9204149D-36F7-4EAD-ADDF-FD594D397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CB0EB4C7-77B0-41E8-BAFC-66EAF119D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AD2F9A43-12AC-4702-B8AB-70A36B073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7ABCF6A-C7F9-45ED-A61E-DEB36B3BE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1273B1E-B49E-4254-92E1-B96563E16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F600C58E-41E8-4757-A3F5-73ACCC576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ABADB3EB-EAFE-4726-9EFE-10FF1545D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4915F795-5B73-45DC-B2F1-60F5CC698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5BACAD38-F9D5-4916-B7F4-2FC38A5A7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3A6EA203-7CCC-4412-9DD3-3B0F78C42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A5F25DF1-B389-409E-B057-DE968B1A9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126FC19E-AB8A-4FF4-8B5A-4FF11C405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F1DBB557-4916-4D14-87FD-D1FE459D4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D93EF69-389B-4A13-84A2-99478E843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9B033FDA-5422-4E3E-AD7A-6292AF444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287F30F-CE63-4A7F-BAE2-E4A940B0B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7A460994-8DEB-4DBE-878D-886EB3DF5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CC090EB1-B27E-4C59-8F0B-5AB5EACBB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E6B04B9-2C77-440F-8B69-038D93E49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BD28B9DD-1EA0-40BA-BF9F-63FC1E58D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4550782D-6967-4AD8-9D35-D77E4797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353ACCB2-0242-4CC8-AD59-8A8304284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61CC6B78-4F2C-4F47-9637-AF4A926D3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DF1D61D-DF5A-4624-A366-1374D7C81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56E88A1B-49A9-4962-8AF7-7F20EC1D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63C670D4-A53C-4AA4-9E71-CEFF78622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7861C7A-C7AE-4733-A2F5-0A44CF116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9276FE1B-E360-451E-AE2A-971593BAE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F8DBB451-B20B-4587-9E9D-ECD29B88B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CFF6A03E-436F-4368-AC82-5CD4A0BD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A1F8A2A6-2837-4F39-90EB-93524F763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CE552C89-A267-4AFC-AB13-A6F95616E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4D55A5A8-3FF1-45A1-870F-768866564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CAC3C7FE-49CF-43F4-960A-E189877D2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EB7DA5C3-7C67-410A-AF69-93791969A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326811C4-2D3E-470D-963A-ED7C40888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73AE685-203E-46BF-A845-FD1CDD26F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7CBD6726-09DC-4932-B020-51DF47DF6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7FD4CB6C-03C4-4DF6-89A7-A8AE7EAD2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BAB42141-6630-4951-9BA5-7FD76D115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67CFFFF2-0BD8-4C02-9DB1-1F6FFDB3B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41B928C3-9505-479F-97B4-D2AA57B1B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868664" cy="461433"/>
    <xdr:pic>
      <xdr:nvPicPr>
        <xdr:cNvPr id="2" name="Picture 1">
          <a:extLst>
            <a:ext uri="{FF2B5EF4-FFF2-40B4-BE49-F238E27FC236}">
              <a16:creationId xmlns:a16="http://schemas.microsoft.com/office/drawing/2014/main" id="{96AFB501-E5A8-458D-912B-C2951862528F}"/>
            </a:ext>
          </a:extLst>
        </xdr:cNvPr>
        <xdr:cNvPicPr>
          <a:picLocks noChangeAspect="1"/>
        </xdr:cNvPicPr>
      </xdr:nvPicPr>
      <xdr:blipFill>
        <a:blip xmlns:r="http://schemas.openxmlformats.org/officeDocument/2006/relationships" r:embed="rId1"/>
        <a:stretch>
          <a:fillRect/>
        </a:stretch>
      </xdr:blipFill>
      <xdr:spPr>
        <a:xfrm>
          <a:off x="0" y="0"/>
          <a:ext cx="1868664" cy="461433"/>
        </a:xfrm>
        <a:prstGeom prst="rect">
          <a:avLst/>
        </a:prstGeom>
        <a:ln w="9525" cmpd="sng">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762000</xdr:colOff>
      <xdr:row>2</xdr:row>
      <xdr:rowOff>38100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101600</xdr:colOff>
      <xdr:row>2</xdr:row>
      <xdr:rowOff>38100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1057275</xdr:colOff>
      <xdr:row>2</xdr:row>
      <xdr:rowOff>38100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1054100</xdr:colOff>
      <xdr:row>2</xdr:row>
      <xdr:rowOff>38100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1825999" cy="463924"/>
        </a:xfrm>
        <a:prstGeom prst="rect">
          <a:avLst/>
        </a:prstGeom>
        <a:ln w="9525" cmpd="sng">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ullyDependent" displayName="FullyDependent" ref="A1:B129" totalsRowShown="0" headerRowDxfId="67" dataDxfId="66">
  <tableColumns count="2">
    <tableColumn id="1" xr3:uid="{00000000-0010-0000-0000-000001000000}" name="p" dataDxfId="65"/>
    <tableColumn id="2" xr3:uid="{00000000-0010-0000-0000-000002000000}" name="Fully Dependent" dataDxfId="6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ndependent" displayName="Independent" ref="D1:E129" totalsRowShown="0" headerRowDxfId="63" tableBorderDxfId="62">
  <tableColumns count="2">
    <tableColumn id="1" xr3:uid="{00000000-0010-0000-0100-000001000000}" name="p" dataDxfId="61"/>
    <tableColumn id="2" xr3:uid="{00000000-0010-0000-0100-000002000000}" name="Independent" dataDxfId="6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hyperlink" Target="mailto:%7b@OrganizationCode%7d"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outlinePr summaryBelow="0" summaryRight="0"/>
    <pageSetUpPr fitToPage="1"/>
  </sheetPr>
  <dimension ref="B2:K63"/>
  <sheetViews>
    <sheetView showGridLines="0" tabSelected="1" zoomScale="70" zoomScaleNormal="70" workbookViewId="0">
      <pane ySplit="4" topLeftCell="A5" activePane="bottomLeft" state="frozen"/>
      <selection pane="bottomLeft" activeCell="A5" sqref="A5"/>
      <selection activeCell="A4" sqref="A4"/>
    </sheetView>
  </sheetViews>
  <sheetFormatPr defaultRowHeight="12.6" outlineLevelRow="1"/>
  <cols>
    <col min="1" max="1" width="2.7109375" customWidth="1"/>
    <col min="2" max="2" width="5.7109375" customWidth="1"/>
    <col min="3" max="3" width="19.7109375" customWidth="1"/>
    <col min="4" max="4" width="4.28515625" customWidth="1"/>
  </cols>
  <sheetData>
    <row r="2" spans="2:11" ht="30">
      <c r="B2" s="308" t="s">
        <v>0</v>
      </c>
      <c r="C2" s="308"/>
      <c r="D2" s="302"/>
      <c r="E2" s="302"/>
      <c r="F2" s="302"/>
      <c r="G2" s="302"/>
      <c r="H2" s="302"/>
      <c r="I2" s="302"/>
    </row>
    <row r="3" spans="2:11" ht="15" customHeight="1">
      <c r="C3" s="306"/>
      <c r="D3" s="307"/>
      <c r="E3" s="307"/>
      <c r="F3" s="307"/>
      <c r="G3" s="307"/>
      <c r="H3" s="307"/>
      <c r="I3" s="307"/>
    </row>
    <row r="4" spans="2:11" ht="25.15" customHeight="1">
      <c r="B4" s="321"/>
      <c r="C4" s="303" t="s">
        <v>1</v>
      </c>
      <c r="D4" s="307"/>
      <c r="E4" s="307"/>
      <c r="F4" s="307"/>
      <c r="G4" s="307"/>
      <c r="H4" s="307"/>
      <c r="I4" s="307"/>
    </row>
    <row r="5" spans="2:11" ht="15" customHeight="1">
      <c r="C5" s="307"/>
      <c r="D5" s="307"/>
      <c r="E5" s="307"/>
      <c r="F5" s="307"/>
      <c r="G5" s="307"/>
      <c r="H5" s="307"/>
      <c r="I5" s="307"/>
    </row>
    <row r="6" spans="2:11" ht="25.15" customHeight="1">
      <c r="B6" s="321" t="s">
        <v>2</v>
      </c>
      <c r="C6" s="664" t="s">
        <v>3</v>
      </c>
      <c r="D6" s="664"/>
      <c r="E6" s="664"/>
      <c r="F6" s="664"/>
      <c r="G6" s="664"/>
      <c r="H6" s="664"/>
      <c r="I6" s="664"/>
    </row>
    <row r="7" spans="2:11" ht="15" customHeight="1">
      <c r="C7" s="307"/>
      <c r="D7" s="307"/>
      <c r="E7" s="307"/>
      <c r="F7" s="307"/>
      <c r="G7" s="307"/>
      <c r="H7" s="307"/>
      <c r="I7" s="307"/>
    </row>
    <row r="8" spans="2:11" ht="25.15" customHeight="1">
      <c r="B8" s="321" t="s">
        <v>2</v>
      </c>
      <c r="C8" s="664" t="s">
        <v>4</v>
      </c>
      <c r="D8" s="664"/>
      <c r="E8" s="664"/>
      <c r="F8" s="664"/>
      <c r="G8" s="664"/>
      <c r="H8" s="664"/>
      <c r="I8" s="664"/>
    </row>
    <row r="9" spans="2:11" ht="25.15" customHeight="1">
      <c r="B9" s="321" t="s">
        <v>2</v>
      </c>
      <c r="C9" s="664" t="s">
        <v>5</v>
      </c>
      <c r="D9" s="664"/>
      <c r="E9" s="664"/>
      <c r="F9" s="664"/>
      <c r="G9" s="664"/>
      <c r="H9" s="664"/>
      <c r="I9" s="664"/>
    </row>
    <row r="10" spans="2:11" ht="15" customHeight="1">
      <c r="C10" s="307"/>
      <c r="D10" s="307"/>
      <c r="E10" s="307"/>
      <c r="F10" s="307"/>
      <c r="G10" s="307"/>
      <c r="H10" s="307"/>
      <c r="I10" s="307"/>
    </row>
    <row r="11" spans="2:11" ht="25.15" customHeight="1" collapsed="1">
      <c r="B11" s="321" t="s">
        <v>2</v>
      </c>
      <c r="C11" s="664" t="s">
        <v>6</v>
      </c>
      <c r="D11" s="664"/>
      <c r="E11" s="664"/>
      <c r="F11" s="664"/>
      <c r="G11" s="664"/>
      <c r="H11" s="664"/>
      <c r="I11" s="664"/>
    </row>
    <row r="12" spans="2:11" ht="25.15" hidden="1" customHeight="1" outlineLevel="1">
      <c r="C12" s="310" t="s">
        <v>7</v>
      </c>
      <c r="D12" s="310"/>
      <c r="E12" s="310" t="s">
        <v>8</v>
      </c>
      <c r="F12" s="305"/>
      <c r="G12" s="305"/>
      <c r="H12" s="305"/>
      <c r="I12" s="305"/>
      <c r="J12" s="304"/>
      <c r="K12" s="304"/>
    </row>
    <row r="13" spans="2:11" ht="25.15" hidden="1" customHeight="1" outlineLevel="1">
      <c r="C13" s="354" t="s">
        <v>9</v>
      </c>
      <c r="D13" s="453"/>
      <c r="E13" s="454" t="s">
        <v>10</v>
      </c>
      <c r="F13" s="453"/>
      <c r="G13" s="453"/>
      <c r="H13" s="453"/>
      <c r="I13" s="453"/>
      <c r="J13" s="455"/>
      <c r="K13" s="456"/>
    </row>
    <row r="14" spans="2:11" s="22" customFormat="1" ht="25.15" hidden="1" customHeight="1" outlineLevel="1">
      <c r="C14" s="354" t="s">
        <v>11</v>
      </c>
      <c r="D14" s="457"/>
      <c r="E14" s="458" t="s">
        <v>12</v>
      </c>
      <c r="F14" s="457"/>
      <c r="G14" s="457"/>
      <c r="H14" s="457"/>
      <c r="I14" s="457"/>
      <c r="J14" s="459"/>
      <c r="K14" s="460"/>
    </row>
    <row r="15" spans="2:11" s="22" customFormat="1" ht="25.15" hidden="1" customHeight="1" outlineLevel="1">
      <c r="C15" s="354" t="str">
        <f>C14&amp;" Validations"</f>
        <v>Form 012 Validations</v>
      </c>
      <c r="D15" s="350"/>
      <c r="E15" s="351"/>
      <c r="F15" s="350"/>
      <c r="G15" s="350"/>
      <c r="H15" s="350"/>
      <c r="I15" s="350"/>
      <c r="J15" s="352"/>
      <c r="K15" s="353"/>
    </row>
    <row r="16" spans="2:11" s="22" customFormat="1" ht="25.15" hidden="1" customHeight="1" outlineLevel="1">
      <c r="C16" s="354" t="s">
        <v>13</v>
      </c>
      <c r="D16" s="355"/>
      <c r="E16" s="356" t="s">
        <v>14</v>
      </c>
      <c r="F16" s="355"/>
      <c r="G16" s="355"/>
      <c r="H16" s="355"/>
      <c r="I16" s="355"/>
      <c r="J16" s="357"/>
      <c r="K16" s="358"/>
    </row>
    <row r="17" spans="2:11" s="22" customFormat="1" ht="25.15" hidden="1" customHeight="1" outlineLevel="1">
      <c r="C17" s="316" t="str">
        <f>C16&amp;" Validations"</f>
        <v>Form 309 Validations</v>
      </c>
      <c r="D17" s="317"/>
      <c r="E17" s="318"/>
      <c r="F17" s="317"/>
      <c r="G17" s="317"/>
      <c r="H17" s="317"/>
      <c r="I17" s="317"/>
      <c r="J17" s="319"/>
      <c r="K17" s="320"/>
    </row>
    <row r="18" spans="2:11" s="22" customFormat="1" ht="25.15" hidden="1" customHeight="1" outlineLevel="1">
      <c r="C18" s="316" t="s">
        <v>15</v>
      </c>
      <c r="D18" s="317"/>
      <c r="E18" s="318" t="s">
        <v>16</v>
      </c>
      <c r="F18" s="317"/>
      <c r="G18" s="317"/>
      <c r="H18" s="317"/>
      <c r="I18" s="317"/>
      <c r="J18" s="319"/>
      <c r="K18" s="320"/>
    </row>
    <row r="19" spans="2:11" s="22" customFormat="1" ht="25.15" hidden="1" customHeight="1" outlineLevel="1">
      <c r="C19" s="316" t="str">
        <f>C18&amp;" Validations"</f>
        <v>Form 310 Validations</v>
      </c>
      <c r="D19" s="317"/>
      <c r="E19" s="318"/>
      <c r="F19" s="317"/>
      <c r="G19" s="317"/>
      <c r="H19" s="317"/>
      <c r="I19" s="317"/>
      <c r="J19" s="319"/>
      <c r="K19" s="320"/>
    </row>
    <row r="20" spans="2:11" s="22" customFormat="1" ht="25.15" hidden="1" customHeight="1" outlineLevel="1">
      <c r="C20" s="316" t="s">
        <v>17</v>
      </c>
      <c r="D20" s="317"/>
      <c r="E20" s="318" t="s">
        <v>18</v>
      </c>
      <c r="F20" s="317"/>
      <c r="G20" s="317"/>
      <c r="H20" s="317"/>
      <c r="I20" s="317"/>
      <c r="J20" s="319"/>
      <c r="K20" s="320"/>
    </row>
    <row r="21" spans="2:11" s="22" customFormat="1" ht="25.15" hidden="1" customHeight="1" outlineLevel="1">
      <c r="C21" s="316" t="str">
        <f>C20&amp;" Validations"</f>
        <v>Form 311 Validations</v>
      </c>
      <c r="D21" s="317"/>
      <c r="E21" s="318"/>
      <c r="F21" s="317"/>
      <c r="G21" s="317"/>
      <c r="H21" s="317"/>
      <c r="I21" s="317"/>
      <c r="J21" s="319"/>
      <c r="K21" s="320"/>
    </row>
    <row r="22" spans="2:11" s="22" customFormat="1" ht="25.15" hidden="1" customHeight="1" outlineLevel="1">
      <c r="C22" s="316" t="s">
        <v>19</v>
      </c>
      <c r="D22" s="317"/>
      <c r="E22" s="318" t="s">
        <v>20</v>
      </c>
      <c r="F22" s="317"/>
      <c r="G22" s="317"/>
      <c r="H22" s="317"/>
      <c r="I22" s="317"/>
      <c r="J22" s="319"/>
      <c r="K22" s="320"/>
    </row>
    <row r="23" spans="2:11" s="22" customFormat="1" ht="25.15" hidden="1" customHeight="1" outlineLevel="1">
      <c r="C23" s="316" t="str">
        <f>C22&amp;" Validations"</f>
        <v>Form 312 Validations</v>
      </c>
      <c r="D23" s="317"/>
      <c r="E23" s="318"/>
      <c r="F23" s="317"/>
      <c r="G23" s="317"/>
      <c r="H23" s="317"/>
      <c r="I23" s="317"/>
      <c r="J23" s="319"/>
      <c r="K23" s="320"/>
    </row>
    <row r="24" spans="2:11" s="22" customFormat="1" ht="25.15" hidden="1" customHeight="1" outlineLevel="1">
      <c r="C24" s="316" t="s">
        <v>21</v>
      </c>
      <c r="D24" s="317"/>
      <c r="E24" s="318" t="s">
        <v>22</v>
      </c>
      <c r="F24" s="317"/>
      <c r="G24" s="317"/>
      <c r="H24" s="317"/>
      <c r="I24" s="317"/>
      <c r="J24" s="319"/>
      <c r="K24" s="320"/>
    </row>
    <row r="25" spans="2:11" s="22" customFormat="1" ht="25.15" hidden="1" customHeight="1" outlineLevel="1">
      <c r="C25" s="316" t="str">
        <f>C24&amp;" Validations"</f>
        <v>Form 313 Validations</v>
      </c>
      <c r="D25" s="317"/>
      <c r="E25" s="318"/>
      <c r="F25" s="317"/>
      <c r="G25" s="317"/>
      <c r="H25" s="317"/>
      <c r="I25" s="317"/>
      <c r="J25" s="319"/>
      <c r="K25" s="320"/>
    </row>
    <row r="26" spans="2:11" s="22" customFormat="1" ht="25.15" hidden="1" customHeight="1" outlineLevel="1">
      <c r="C26" s="316" t="s">
        <v>23</v>
      </c>
      <c r="D26" s="317"/>
      <c r="E26" s="318" t="s">
        <v>24</v>
      </c>
      <c r="F26" s="317"/>
      <c r="G26" s="317"/>
      <c r="H26" s="317"/>
      <c r="I26" s="317"/>
      <c r="J26" s="319"/>
      <c r="K26" s="320"/>
    </row>
    <row r="27" spans="2:11" s="22" customFormat="1" ht="25.15" hidden="1" customHeight="1" outlineLevel="1">
      <c r="C27" s="316" t="str">
        <f>C26&amp;" Validations"</f>
        <v>Form 314 Validations</v>
      </c>
      <c r="D27" s="317"/>
      <c r="E27" s="318"/>
      <c r="F27" s="317"/>
      <c r="G27" s="317"/>
      <c r="H27" s="317"/>
      <c r="I27" s="317"/>
      <c r="J27" s="319"/>
      <c r="K27" s="320"/>
    </row>
    <row r="28" spans="2:11" s="22" customFormat="1" ht="15" customHeight="1">
      <c r="C28" s="309"/>
      <c r="D28" s="309"/>
      <c r="E28" s="309"/>
      <c r="F28" s="309"/>
      <c r="G28" s="309"/>
      <c r="H28" s="309"/>
      <c r="I28" s="309"/>
    </row>
    <row r="29" spans="2:11" s="22" customFormat="1" ht="25.15" customHeight="1" collapsed="1">
      <c r="B29" s="321" t="s">
        <v>2</v>
      </c>
      <c r="C29" s="664" t="s">
        <v>25</v>
      </c>
      <c r="D29" s="664"/>
      <c r="E29" s="664"/>
      <c r="F29" s="664"/>
      <c r="G29" s="664"/>
      <c r="H29" s="664"/>
      <c r="I29" s="664"/>
      <c r="J29"/>
      <c r="K29"/>
    </row>
    <row r="30" spans="2:11" s="22" customFormat="1" ht="25.15" hidden="1" customHeight="1" outlineLevel="1">
      <c r="C30" s="310" t="s">
        <v>7</v>
      </c>
      <c r="D30" s="310"/>
      <c r="E30" s="310" t="s">
        <v>8</v>
      </c>
      <c r="F30" s="305"/>
      <c r="G30" s="305"/>
      <c r="H30" s="305"/>
      <c r="I30" s="305"/>
      <c r="J30" s="304"/>
      <c r="K30" s="304"/>
    </row>
    <row r="31" spans="2:11" s="22" customFormat="1" ht="25.15" hidden="1" customHeight="1" outlineLevel="1">
      <c r="C31" s="316" t="s">
        <v>26</v>
      </c>
      <c r="D31" s="317"/>
      <c r="E31" s="318" t="s">
        <v>27</v>
      </c>
      <c r="F31" s="317"/>
      <c r="G31" s="317"/>
      <c r="H31" s="317"/>
      <c r="I31" s="317"/>
      <c r="J31" s="319"/>
      <c r="K31" s="320"/>
    </row>
    <row r="32" spans="2:11" s="22" customFormat="1" ht="25.15" hidden="1" customHeight="1" outlineLevel="1">
      <c r="C32" s="316" t="str">
        <f>C31&amp;" Validations"</f>
        <v>Form 500 Validations</v>
      </c>
      <c r="D32" s="317"/>
      <c r="E32" s="318"/>
      <c r="F32" s="317"/>
      <c r="G32" s="317"/>
      <c r="H32" s="317"/>
      <c r="I32" s="317"/>
      <c r="J32" s="319"/>
      <c r="K32" s="320"/>
    </row>
    <row r="33" spans="3:11" s="22" customFormat="1" ht="25.15" hidden="1" customHeight="1" outlineLevel="1">
      <c r="C33" s="316" t="s">
        <v>28</v>
      </c>
      <c r="D33" s="317"/>
      <c r="E33" s="318" t="s">
        <v>29</v>
      </c>
      <c r="F33" s="317"/>
      <c r="G33" s="317"/>
      <c r="H33" s="317"/>
      <c r="I33" s="317"/>
      <c r="J33" s="319"/>
      <c r="K33" s="320"/>
    </row>
    <row r="34" spans="3:11" s="22" customFormat="1" ht="25.15" hidden="1" customHeight="1" outlineLevel="1">
      <c r="C34" s="316" t="s">
        <v>30</v>
      </c>
      <c r="D34" s="317"/>
      <c r="E34" s="318" t="s">
        <v>31</v>
      </c>
      <c r="F34" s="317"/>
      <c r="G34" s="317"/>
      <c r="H34" s="317"/>
      <c r="I34" s="317"/>
      <c r="J34" s="319"/>
      <c r="K34" s="320"/>
    </row>
    <row r="35" spans="3:11" s="22" customFormat="1" ht="25.15" hidden="1" customHeight="1" outlineLevel="1">
      <c r="C35" s="316" t="str">
        <f>C34&amp;" Validations"</f>
        <v>Form 502 Validations</v>
      </c>
      <c r="D35" s="317"/>
      <c r="E35" s="318"/>
      <c r="F35" s="317"/>
      <c r="G35" s="317"/>
      <c r="H35" s="317"/>
      <c r="I35" s="317"/>
      <c r="J35" s="319"/>
      <c r="K35" s="320"/>
    </row>
    <row r="36" spans="3:11" s="22" customFormat="1" ht="25.15" hidden="1" customHeight="1" outlineLevel="1">
      <c r="C36" s="316" t="s">
        <v>32</v>
      </c>
      <c r="D36" s="317"/>
      <c r="E36" s="318" t="s">
        <v>33</v>
      </c>
      <c r="F36" s="317"/>
      <c r="G36" s="317"/>
      <c r="H36" s="317"/>
      <c r="I36" s="317"/>
      <c r="J36" s="319"/>
      <c r="K36" s="320"/>
    </row>
    <row r="37" spans="3:11" s="22" customFormat="1" ht="25.15" hidden="1" customHeight="1" outlineLevel="1">
      <c r="C37" s="316" t="s">
        <v>34</v>
      </c>
      <c r="D37" s="317"/>
      <c r="E37" s="318" t="s">
        <v>35</v>
      </c>
      <c r="F37" s="317"/>
      <c r="G37" s="317"/>
      <c r="H37" s="317"/>
      <c r="I37" s="317"/>
      <c r="J37" s="319"/>
      <c r="K37" s="320"/>
    </row>
    <row r="38" spans="3:11" s="22" customFormat="1" ht="25.15" hidden="1" customHeight="1" outlineLevel="1">
      <c r="C38" s="316" t="str">
        <f>C37&amp;" Validations"</f>
        <v>Form 510 Validations</v>
      </c>
      <c r="D38" s="317"/>
      <c r="E38" s="318"/>
      <c r="F38" s="317"/>
      <c r="G38" s="317"/>
      <c r="H38" s="317"/>
      <c r="I38" s="317"/>
      <c r="J38" s="319"/>
      <c r="K38" s="320"/>
    </row>
    <row r="39" spans="3:11" s="22" customFormat="1" ht="25.15" hidden="1" customHeight="1" outlineLevel="1">
      <c r="C39" s="316" t="s">
        <v>36</v>
      </c>
      <c r="D39" s="317"/>
      <c r="E39" s="318" t="s">
        <v>37</v>
      </c>
      <c r="F39" s="317"/>
      <c r="G39" s="317"/>
      <c r="H39" s="317"/>
      <c r="I39" s="317"/>
      <c r="J39" s="319"/>
      <c r="K39" s="320"/>
    </row>
    <row r="40" spans="3:11" s="22" customFormat="1" ht="25.15" hidden="1" customHeight="1" outlineLevel="1">
      <c r="C40" s="316" t="s">
        <v>38</v>
      </c>
      <c r="D40" s="317"/>
      <c r="E40" s="318" t="s">
        <v>39</v>
      </c>
      <c r="F40" s="317"/>
      <c r="G40" s="317"/>
      <c r="H40" s="317"/>
      <c r="I40" s="317"/>
      <c r="J40" s="319"/>
      <c r="K40" s="320"/>
    </row>
    <row r="41" spans="3:11" s="22" customFormat="1" ht="25.15" hidden="1" customHeight="1" outlineLevel="1">
      <c r="C41" s="316" t="str">
        <f>C40&amp;" Validations"</f>
        <v>Form 520 Validations</v>
      </c>
      <c r="D41" s="317"/>
      <c r="E41" s="318"/>
      <c r="F41" s="317"/>
      <c r="G41" s="317"/>
      <c r="H41" s="317"/>
      <c r="I41" s="317"/>
      <c r="J41" s="319"/>
      <c r="K41" s="320"/>
    </row>
    <row r="42" spans="3:11" s="22" customFormat="1" ht="25.15" hidden="1" customHeight="1" outlineLevel="1">
      <c r="C42" s="316" t="s">
        <v>40</v>
      </c>
      <c r="D42" s="317"/>
      <c r="E42" s="318" t="s">
        <v>41</v>
      </c>
      <c r="F42" s="317"/>
      <c r="G42" s="317"/>
      <c r="H42" s="317"/>
      <c r="I42" s="317"/>
      <c r="J42" s="319"/>
      <c r="K42" s="320"/>
    </row>
    <row r="43" spans="3:11" s="22" customFormat="1" ht="25.15" hidden="1" customHeight="1" outlineLevel="1">
      <c r="C43" s="316" t="s">
        <v>42</v>
      </c>
      <c r="D43" s="317"/>
      <c r="E43" s="318" t="s">
        <v>43</v>
      </c>
      <c r="F43" s="317"/>
      <c r="G43" s="317"/>
      <c r="H43" s="317"/>
      <c r="I43" s="317"/>
      <c r="J43" s="319"/>
      <c r="K43" s="320"/>
    </row>
    <row r="44" spans="3:11" s="22" customFormat="1" ht="25.15" hidden="1" customHeight="1" outlineLevel="1">
      <c r="C44" s="316" t="str">
        <f>C43&amp;" Validations"</f>
        <v>Form 530 Validations</v>
      </c>
      <c r="D44" s="317"/>
      <c r="E44" s="318"/>
      <c r="F44" s="317"/>
      <c r="G44" s="317"/>
      <c r="H44" s="317"/>
      <c r="I44" s="317"/>
      <c r="J44" s="319"/>
      <c r="K44" s="320"/>
    </row>
    <row r="45" spans="3:11" s="22" customFormat="1" ht="25.15" hidden="1" customHeight="1" outlineLevel="1">
      <c r="C45" s="316" t="s">
        <v>44</v>
      </c>
      <c r="D45" s="317"/>
      <c r="E45" s="318" t="s">
        <v>45</v>
      </c>
      <c r="F45" s="317"/>
      <c r="G45" s="317"/>
      <c r="H45" s="317"/>
      <c r="I45" s="317"/>
      <c r="J45" s="319"/>
      <c r="K45" s="320"/>
    </row>
    <row r="46" spans="3:11" s="22" customFormat="1" ht="25.15" hidden="1" customHeight="1" outlineLevel="1">
      <c r="C46" s="316" t="str">
        <f>C45&amp;" Validations"</f>
        <v>Form 531 Validations</v>
      </c>
      <c r="D46" s="317"/>
      <c r="E46" s="318"/>
      <c r="F46" s="317"/>
      <c r="G46" s="317"/>
      <c r="H46" s="317"/>
      <c r="I46" s="317"/>
      <c r="J46" s="319"/>
      <c r="K46" s="320"/>
    </row>
    <row r="47" spans="3:11" s="22" customFormat="1" ht="25.15" hidden="1" customHeight="1" outlineLevel="1">
      <c r="C47" s="316" t="s">
        <v>46</v>
      </c>
      <c r="D47" s="317"/>
      <c r="E47" s="318" t="s">
        <v>47</v>
      </c>
      <c r="F47" s="317"/>
      <c r="G47" s="317"/>
      <c r="H47" s="317"/>
      <c r="I47" s="317"/>
      <c r="J47" s="319"/>
      <c r="K47" s="320"/>
    </row>
    <row r="48" spans="3:11" s="22" customFormat="1" ht="25.15" hidden="1" customHeight="1" outlineLevel="1">
      <c r="C48" s="316" t="s">
        <v>48</v>
      </c>
      <c r="D48" s="317"/>
      <c r="E48" s="318" t="s">
        <v>49</v>
      </c>
      <c r="F48" s="317"/>
      <c r="G48" s="317"/>
      <c r="H48" s="317"/>
      <c r="I48" s="317"/>
      <c r="J48" s="319"/>
      <c r="K48" s="320"/>
    </row>
    <row r="49" spans="2:11" s="22" customFormat="1" ht="25.15" hidden="1" customHeight="1" outlineLevel="1">
      <c r="C49" s="316" t="s">
        <v>50</v>
      </c>
      <c r="D49" s="317"/>
      <c r="E49" s="318" t="s">
        <v>51</v>
      </c>
      <c r="F49" s="317"/>
      <c r="G49" s="317"/>
      <c r="H49" s="317"/>
      <c r="I49" s="317"/>
      <c r="J49" s="319"/>
      <c r="K49" s="320"/>
    </row>
    <row r="50" spans="2:11" s="22" customFormat="1" ht="25.15" hidden="1" customHeight="1" outlineLevel="1">
      <c r="C50" s="316" t="str">
        <f>C49&amp;" Validations"</f>
        <v>Form 550 Validations</v>
      </c>
      <c r="D50" s="317"/>
      <c r="E50" s="318"/>
      <c r="F50" s="317"/>
      <c r="G50" s="317"/>
      <c r="H50" s="317"/>
      <c r="I50" s="317"/>
      <c r="J50" s="319"/>
      <c r="K50" s="320"/>
    </row>
    <row r="51" spans="2:11" s="22" customFormat="1" ht="25.15" hidden="1" customHeight="1" outlineLevel="1">
      <c r="C51" s="316" t="s">
        <v>52</v>
      </c>
      <c r="D51" s="317"/>
      <c r="E51" s="318" t="s">
        <v>53</v>
      </c>
      <c r="F51" s="317"/>
      <c r="G51" s="317"/>
      <c r="H51" s="317"/>
      <c r="I51" s="317"/>
      <c r="J51" s="319"/>
      <c r="K51" s="320"/>
    </row>
    <row r="52" spans="2:11" s="22" customFormat="1" ht="25.15" hidden="1" customHeight="1" outlineLevel="1">
      <c r="C52" s="316" t="str">
        <f>C51&amp;" Validations"</f>
        <v>Form 560 Validations</v>
      </c>
      <c r="D52" s="317"/>
      <c r="E52" s="318"/>
      <c r="F52" s="317"/>
      <c r="G52" s="317"/>
      <c r="H52" s="317"/>
      <c r="I52" s="317"/>
      <c r="J52" s="319"/>
      <c r="K52" s="320"/>
    </row>
    <row r="53" spans="2:11" s="22" customFormat="1" ht="25.15" hidden="1" customHeight="1" outlineLevel="1">
      <c r="C53" s="316" t="s">
        <v>54</v>
      </c>
      <c r="D53" s="317"/>
      <c r="E53" s="318" t="s">
        <v>55</v>
      </c>
      <c r="F53" s="317"/>
      <c r="G53" s="317"/>
      <c r="H53" s="317"/>
      <c r="I53" s="317"/>
      <c r="J53" s="319"/>
      <c r="K53" s="320"/>
    </row>
    <row r="54" spans="2:11" s="22" customFormat="1" ht="25.15" hidden="1" customHeight="1" outlineLevel="1">
      <c r="C54" s="316" t="str">
        <f>C53&amp;" Validations"</f>
        <v>Form 561 Validations</v>
      </c>
      <c r="D54" s="317"/>
      <c r="E54" s="318"/>
      <c r="F54" s="317"/>
      <c r="G54" s="317"/>
      <c r="H54" s="317"/>
      <c r="I54" s="317"/>
      <c r="J54" s="319"/>
      <c r="K54" s="320"/>
    </row>
    <row r="55" spans="2:11" s="22" customFormat="1" ht="25.15" hidden="1" customHeight="1" outlineLevel="1">
      <c r="C55" s="316" t="s">
        <v>56</v>
      </c>
      <c r="D55" s="317"/>
      <c r="E55" s="318" t="s">
        <v>57</v>
      </c>
      <c r="F55" s="317"/>
      <c r="G55" s="317"/>
      <c r="H55" s="317"/>
      <c r="I55" s="317"/>
      <c r="J55" s="319"/>
      <c r="K55" s="320"/>
    </row>
    <row r="56" spans="2:11" s="22" customFormat="1" ht="25.15" hidden="1" customHeight="1" outlineLevel="1">
      <c r="C56" s="316" t="str">
        <f>C55&amp;" Validations"</f>
        <v>Form 562 Validations</v>
      </c>
      <c r="D56" s="317"/>
      <c r="E56" s="318"/>
      <c r="F56" s="317"/>
      <c r="G56" s="317"/>
      <c r="H56" s="317"/>
      <c r="I56" s="317"/>
      <c r="J56" s="319"/>
      <c r="K56" s="320"/>
    </row>
    <row r="57" spans="2:11" s="22" customFormat="1" ht="25.15" hidden="1" customHeight="1" outlineLevel="1">
      <c r="C57" s="316" t="s">
        <v>58</v>
      </c>
      <c r="D57" s="317"/>
      <c r="E57" s="318" t="s">
        <v>59</v>
      </c>
      <c r="F57" s="317"/>
      <c r="G57" s="317"/>
      <c r="H57" s="317"/>
      <c r="I57" s="317"/>
      <c r="J57" s="319"/>
      <c r="K57" s="320"/>
    </row>
    <row r="58" spans="2:11" s="22" customFormat="1" ht="25.15" hidden="1" customHeight="1" outlineLevel="1">
      <c r="C58" s="316" t="str">
        <f>C57&amp;" Validations"</f>
        <v>Form 570 Validations</v>
      </c>
      <c r="D58" s="317"/>
      <c r="E58" s="318"/>
      <c r="F58" s="317"/>
      <c r="G58" s="317"/>
      <c r="H58" s="317"/>
      <c r="I58" s="317"/>
      <c r="J58" s="319"/>
      <c r="K58" s="320"/>
    </row>
    <row r="59" spans="2:11" s="22" customFormat="1" ht="25.15" hidden="1" customHeight="1" outlineLevel="1">
      <c r="C59" s="316" t="s">
        <v>60</v>
      </c>
      <c r="D59" s="317"/>
      <c r="E59" s="318" t="s">
        <v>61</v>
      </c>
      <c r="F59" s="317"/>
      <c r="G59" s="317"/>
      <c r="H59" s="317"/>
      <c r="I59" s="317"/>
      <c r="J59" s="319"/>
      <c r="K59" s="320"/>
    </row>
    <row r="60" spans="2:11" s="22" customFormat="1" ht="15" customHeight="1">
      <c r="C60" s="309"/>
      <c r="D60" s="309"/>
      <c r="E60" s="309"/>
      <c r="F60" s="309"/>
      <c r="G60" s="309"/>
      <c r="H60" s="309"/>
      <c r="I60" s="309"/>
    </row>
    <row r="61" spans="2:11" s="22" customFormat="1" ht="25.15" customHeight="1" collapsed="1">
      <c r="B61" s="321" t="s">
        <v>2</v>
      </c>
      <c r="C61" s="664" t="s">
        <v>62</v>
      </c>
      <c r="D61" s="664"/>
      <c r="E61" s="664"/>
      <c r="F61" s="664"/>
      <c r="G61" s="664"/>
      <c r="H61" s="664"/>
      <c r="I61" s="664"/>
    </row>
    <row r="62" spans="2:11" s="22" customFormat="1" ht="25.15" hidden="1" customHeight="1" outlineLevel="1">
      <c r="C62" s="310" t="s">
        <v>7</v>
      </c>
      <c r="D62" s="310"/>
      <c r="E62" s="310" t="s">
        <v>8</v>
      </c>
      <c r="F62" s="305"/>
      <c r="G62" s="305"/>
      <c r="H62" s="305"/>
      <c r="I62" s="305"/>
      <c r="J62" s="304"/>
      <c r="K62" s="304"/>
    </row>
    <row r="63" spans="2:11" s="22" customFormat="1" ht="25.15" hidden="1" customHeight="1" outlineLevel="1">
      <c r="C63" s="311" t="s">
        <v>63</v>
      </c>
      <c r="D63" s="312"/>
      <c r="E63" s="313" t="s">
        <v>64</v>
      </c>
      <c r="F63" s="312"/>
      <c r="G63" s="312"/>
      <c r="H63" s="312"/>
      <c r="I63" s="312"/>
      <c r="J63" s="314"/>
      <c r="K63" s="315"/>
    </row>
  </sheetData>
  <mergeCells count="6">
    <mergeCell ref="C29:I29"/>
    <mergeCell ref="C11:I11"/>
    <mergeCell ref="C61:I61"/>
    <mergeCell ref="C6:I6"/>
    <mergeCell ref="C9:I9"/>
    <mergeCell ref="C8:I8"/>
  </mergeCells>
  <hyperlinks>
    <hyperlink ref="C16" location="'309'!A1" display="Form 309" xr:uid="{00000000-0004-0000-0200-000000000000}"/>
    <hyperlink ref="C17" location="'309 Validations'!A1" display="'309 Validations'!A1" xr:uid="{00000000-0004-0000-0200-000001000000}"/>
    <hyperlink ref="C18" location="'310'!A1" display="Form 310" xr:uid="{00000000-0004-0000-0200-000002000000}"/>
    <hyperlink ref="C19" location="'310 Validations'!A1" display="'310 Validations'!A1" xr:uid="{00000000-0004-0000-0200-000003000000}"/>
    <hyperlink ref="C20" location="'311'!A1" display="Form 311" xr:uid="{00000000-0004-0000-0200-000004000000}"/>
    <hyperlink ref="C21" location="'311 Validations'!A1" display="'311 Validations'!A1" xr:uid="{00000000-0004-0000-0200-000005000000}"/>
    <hyperlink ref="C22" location="'312'!A1" display="Form 312" xr:uid="{00000000-0004-0000-0200-000006000000}"/>
    <hyperlink ref="C23" location="'312 Validations'!A1" display="'312 Validations'!A1" xr:uid="{00000000-0004-0000-0200-000007000000}"/>
    <hyperlink ref="C24" location="'313'!A1" display="Form 313" xr:uid="{00000000-0004-0000-0200-000008000000}"/>
    <hyperlink ref="C25" location="'313 Validations'!A1" display="'313 Validations'!A1" xr:uid="{00000000-0004-0000-0200-000009000000}"/>
    <hyperlink ref="C26" location="'314'!A1" display="Form 314" xr:uid="{00000000-0004-0000-0200-00000A000000}"/>
    <hyperlink ref="C27" location="'314 Validations'!A1" display="'314 Validations'!A1" xr:uid="{00000000-0004-0000-0200-00000B000000}"/>
    <hyperlink ref="C31" location="'500'!A1" display="Form 500" xr:uid="{00000000-0004-0000-0200-00000C000000}"/>
    <hyperlink ref="C33" location="'501'!A1" display="Form 501" xr:uid="{00000000-0004-0000-0200-00000D000000}"/>
    <hyperlink ref="C36" location="'503'!A1" display="Form 503" xr:uid="{00000000-0004-0000-0200-00000F000000}"/>
    <hyperlink ref="C39" location="'511'!A1" display="Form 511" xr:uid="{00000000-0004-0000-0200-000010000000}"/>
    <hyperlink ref="C37" location="'510'!A1" display="Form 510" xr:uid="{00000000-0004-0000-0200-000011000000}"/>
    <hyperlink ref="C40" location="'520'!A1" display="Form 520" xr:uid="{00000000-0004-0000-0200-000012000000}"/>
    <hyperlink ref="C42" location="'521'!A1" display="Form 521" xr:uid="{00000000-0004-0000-0200-000013000000}"/>
    <hyperlink ref="C43" location="'530'!A1" display="Form 530" xr:uid="{00000000-0004-0000-0200-000014000000}"/>
    <hyperlink ref="C45" location="'531'!A1" display="Form 531" xr:uid="{00000000-0004-0000-0200-000015000000}"/>
    <hyperlink ref="C47" location="'540'!A1" display="Form 540" xr:uid="{00000000-0004-0000-0200-000016000000}"/>
    <hyperlink ref="C49" location="'550'!A1" display="Form 550" xr:uid="{00000000-0004-0000-0200-000017000000}"/>
    <hyperlink ref="C51" location="'560'!A1" display="Form 560" xr:uid="{00000000-0004-0000-0200-000018000000}"/>
    <hyperlink ref="C53" location="'561'!Print_Area" display="Form 561" xr:uid="{00000000-0004-0000-0200-000019000000}"/>
    <hyperlink ref="C57" location="'570'!A1" display="Form 570" xr:uid="{00000000-0004-0000-0200-00001A000000}"/>
    <hyperlink ref="C59" location="'571'!A1" display="Form 571" xr:uid="{00000000-0004-0000-0200-00001B000000}"/>
    <hyperlink ref="C63" location="'600'!A1" display="Form 600" xr:uid="{00000000-0004-0000-0200-00001C000000}"/>
    <hyperlink ref="C34" location="'502'!A1" display="Form 502" xr:uid="{C2C1C7CB-62B1-4002-8DB6-20FD1DB8EBB7}"/>
    <hyperlink ref="C32" location="'500 Validations'!Print_Area" display="Form 500 Validations" xr:uid="{7DBE49EB-553F-40FA-9FEA-4307FB24DE2D}"/>
    <hyperlink ref="C35" location="'502 Validations'!Print_Area" display="Form 502 Validations" xr:uid="{C5E27BAB-554C-4F0A-B98C-C9FE62DF6FD7}"/>
    <hyperlink ref="C38" location="'510 Validations'!Print_Area" display="Form 510 Validations" xr:uid="{89778BE8-51BE-459D-A43D-1EB994837B6B}"/>
    <hyperlink ref="C41" location="'520 Validations'!Print_Area" display="Form 520 Validations" xr:uid="{08550EFF-F69E-489F-B4A8-383331406C68}"/>
    <hyperlink ref="C46" location="'531 Validations'!Print_Area" display="Form 531 Validations" xr:uid="{C309AAB8-5593-4321-94D8-79B8E58D5C33}"/>
    <hyperlink ref="C50" location="'550 Validations'!Print_Area" display="Form 550 Validations" xr:uid="{F7147263-57CA-4BCA-871D-E98BA5F5842A}"/>
    <hyperlink ref="C58" location="'570 Validations'!Print_Area" display="Form 570 Validations" xr:uid="{60389218-6662-4D8F-90B6-316E51DCBBF8}"/>
    <hyperlink ref="C6:I6" location="Key!A1" display="Key to cells &amp; references in the LCR" xr:uid="{3CB470C4-21D1-4A39-AAE0-93D85756F76F}"/>
    <hyperlink ref="C9:I9" location="'LCR Notes 500 - 571'!A1" display="LCR Notes (forms 500-571)" xr:uid="{79759301-1242-48EB-933F-B09EFEEA2242}"/>
    <hyperlink ref="C8:I8" location="'LCR Notes 309 - 314'!A1" display="LCR Notes (forms 309-314)" xr:uid="{9ACDBA22-0A47-45D7-92A9-CBAD25E618D7}"/>
    <hyperlink ref="C44" location="'530 Validations'!Print_Area" display="Form 530 Validations" xr:uid="{B8E50F6A-F371-45B6-9722-99FA78EBD8E7}"/>
    <hyperlink ref="C52" location="'560 Validations'!Print_Area" display="Form 560 Validations" xr:uid="{886CAE96-E544-4A50-8C4D-9E188AEA9C51}"/>
    <hyperlink ref="C56" location="'562 Validations'!Print_Area" display="Form 562 Validations" xr:uid="{9E504D43-4DCE-4526-B614-A8AB1A3283FD}"/>
    <hyperlink ref="C14" location="'012'!Print_Area" display="Form 012" xr:uid="{D4296C84-2251-432F-83DC-D911693F7E7F}"/>
    <hyperlink ref="C15" location="'012 Validations'!Print_Area" display="'012 Validations'!Print_Area" xr:uid="{D2071C33-1EC6-48D1-95BD-0DCA078A0008}"/>
    <hyperlink ref="C48" location="'541'!Print_Area" display="Form 540" xr:uid="{B2D02907-87B3-4996-8786-8939EBCE99C7}"/>
    <hyperlink ref="C13" location="'010'!A1" display="Form 010" xr:uid="{58ECD0B0-1530-4C33-84D7-1F83B458779A}"/>
    <hyperlink ref="C54" location="'561 Validations'!Print_Area" display="'561 Validations'!Print_Area" xr:uid="{17742E6B-6A61-4770-9D93-147D6863322D}"/>
  </hyperlinks>
  <pageMargins left="0.70866141732283472" right="0.70866141732283472" top="0.74803149606299213" bottom="0.74803149606299213" header="0.31496062992125984" footer="0.31496062992125984"/>
  <pageSetup paperSize="9" scale="50" orientation="portrait" r:id="rId1"/>
  <headerFooter scaleWithDoc="0">
    <oddHeader>&amp;R&amp;F</oddHeader>
    <oddFooter>&amp;L&amp;D &amp;T&amp;RPage &amp;P of &amp;N&amp;C&amp;1#&amp;"Calibri"&amp;10&amp;K000000Classification: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26B4D-02E0-4562-AB73-6064E846768C}">
  <sheetPr>
    <pageSetUpPr fitToPage="1"/>
  </sheetPr>
  <dimension ref="A1:O49"/>
  <sheetViews>
    <sheetView showGridLines="0"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3.7109375" style="16" customWidth="1"/>
    <col min="5" max="5" width="60.7109375" style="16" customWidth="1"/>
    <col min="6" max="13" width="18" style="16" customWidth="1"/>
    <col min="14" max="14" width="10.42578125" style="16" customWidth="1"/>
    <col min="15" max="16384" width="10.42578125" style="16"/>
  </cols>
  <sheetData>
    <row r="1" spans="1:13">
      <c r="A1" s="3"/>
    </row>
    <row r="2" spans="1:13">
      <c r="A2" s="3"/>
    </row>
    <row r="3" spans="1:13" ht="15" customHeight="1"/>
    <row r="4" spans="1:13" s="79" customFormat="1" ht="25.5" customHeight="1">
      <c r="A4" s="16"/>
      <c r="B4" s="80"/>
      <c r="C4" s="80" t="s">
        <v>365</v>
      </c>
      <c r="D4" s="80"/>
      <c r="E4" s="80"/>
      <c r="F4" s="80"/>
      <c r="G4" s="80"/>
      <c r="H4" s="80"/>
      <c r="I4" s="80"/>
      <c r="J4" s="80"/>
      <c r="K4" s="80"/>
      <c r="L4" s="8"/>
      <c r="M4" s="8" t="s">
        <v>395</v>
      </c>
    </row>
    <row r="5" spans="1:13" ht="21">
      <c r="F5" s="81"/>
    </row>
    <row r="6" spans="1:13" ht="24.95">
      <c r="A6" s="79"/>
      <c r="B6" s="79"/>
      <c r="C6" s="82"/>
      <c r="D6" s="6" t="s">
        <v>857</v>
      </c>
      <c r="E6" s="98"/>
      <c r="F6" s="6"/>
      <c r="G6" s="5"/>
      <c r="H6" s="5"/>
      <c r="I6" s="5"/>
      <c r="J6" s="5"/>
      <c r="K6" s="5"/>
      <c r="L6" s="5"/>
      <c r="M6" s="5"/>
    </row>
    <row r="7" spans="1:13">
      <c r="E7" s="3"/>
    </row>
    <row r="8" spans="1:13" customFormat="1" ht="17.45">
      <c r="A8" s="616"/>
      <c r="B8" s="616"/>
      <c r="C8" s="616"/>
      <c r="D8" s="172" t="s">
        <v>858</v>
      </c>
      <c r="E8" s="173"/>
      <c r="F8" s="173"/>
      <c r="G8" s="173"/>
      <c r="H8" s="174"/>
      <c r="I8" s="173"/>
      <c r="J8" s="16"/>
      <c r="K8" s="16"/>
      <c r="L8" s="16"/>
      <c r="M8" s="16"/>
    </row>
    <row r="9" spans="1:13">
      <c r="E9" s="3"/>
    </row>
    <row r="10" spans="1:13" ht="16.149999999999999" customHeight="1">
      <c r="C10" s="52"/>
      <c r="D10" s="759" t="s">
        <v>859</v>
      </c>
      <c r="E10" s="759"/>
      <c r="F10" s="759"/>
      <c r="G10" s="759"/>
      <c r="H10" s="759"/>
      <c r="I10" s="759"/>
      <c r="J10" s="759"/>
      <c r="K10" s="759"/>
      <c r="L10" s="759"/>
      <c r="M10" s="759"/>
    </row>
    <row r="11" spans="1:13" ht="19.5" customHeight="1">
      <c r="A11" s="3"/>
      <c r="D11" s="759"/>
      <c r="E11" s="759"/>
      <c r="F11" s="759"/>
      <c r="G11" s="759"/>
      <c r="H11" s="759"/>
      <c r="I11" s="759"/>
      <c r="J11" s="759"/>
      <c r="K11" s="759"/>
      <c r="L11" s="759"/>
      <c r="M11" s="759"/>
    </row>
    <row r="12" spans="1:13" ht="16.149999999999999" customHeight="1">
      <c r="A12" s="3"/>
      <c r="B12" s="78"/>
      <c r="C12" s="78"/>
    </row>
    <row r="13" spans="1:13" ht="16.149999999999999" customHeight="1">
      <c r="B13" s="78"/>
      <c r="C13" s="78"/>
      <c r="D13" s="1062"/>
      <c r="E13" s="1063"/>
      <c r="F13" s="750" t="s">
        <v>860</v>
      </c>
      <c r="G13" s="751"/>
      <c r="H13" s="751"/>
      <c r="I13" s="751"/>
      <c r="J13" s="751"/>
      <c r="K13" s="751"/>
      <c r="L13" s="751"/>
      <c r="M13" s="752"/>
    </row>
    <row r="14" spans="1:13" ht="36" customHeight="1">
      <c r="B14" s="78"/>
      <c r="C14" s="78"/>
      <c r="D14" s="1064"/>
      <c r="E14" s="1065"/>
      <c r="F14" s="84" t="s">
        <v>861</v>
      </c>
      <c r="G14" s="84" t="s">
        <v>862</v>
      </c>
      <c r="H14" s="84" t="s">
        <v>863</v>
      </c>
      <c r="I14" s="84" t="s">
        <v>864</v>
      </c>
      <c r="J14" s="84" t="s">
        <v>865</v>
      </c>
      <c r="K14" s="84" t="s">
        <v>866</v>
      </c>
      <c r="L14" s="84" t="s">
        <v>867</v>
      </c>
      <c r="M14" s="85" t="s">
        <v>868</v>
      </c>
    </row>
    <row r="15" spans="1:13" ht="36" customHeight="1">
      <c r="B15" s="78"/>
      <c r="C15" s="86"/>
      <c r="D15" s="1066"/>
      <c r="E15" s="1067"/>
      <c r="F15" s="87" t="s">
        <v>514</v>
      </c>
      <c r="G15" s="87" t="s">
        <v>515</v>
      </c>
      <c r="H15" s="87" t="s">
        <v>536</v>
      </c>
      <c r="I15" s="87" t="s">
        <v>537</v>
      </c>
      <c r="J15" s="87" t="s">
        <v>538</v>
      </c>
      <c r="K15" s="87" t="s">
        <v>539</v>
      </c>
      <c r="L15" s="87" t="s">
        <v>540</v>
      </c>
      <c r="M15" s="88" t="s">
        <v>541</v>
      </c>
    </row>
    <row r="16" spans="1:13" ht="32.1">
      <c r="B16" s="89"/>
      <c r="C16" s="90"/>
      <c r="D16" s="71">
        <v>1</v>
      </c>
      <c r="E16" s="91" t="s">
        <v>869</v>
      </c>
      <c r="F16" s="255" t="s">
        <v>599</v>
      </c>
      <c r="G16" s="255" t="s">
        <v>599</v>
      </c>
      <c r="H16" s="255" t="s">
        <v>870</v>
      </c>
      <c r="I16" s="255" t="s">
        <v>871</v>
      </c>
      <c r="J16" s="255" t="s">
        <v>872</v>
      </c>
      <c r="K16" s="255" t="s">
        <v>873</v>
      </c>
      <c r="L16" s="219" t="s">
        <v>874</v>
      </c>
      <c r="M16" s="255" t="s">
        <v>875</v>
      </c>
    </row>
    <row r="17" spans="1:13" ht="32.1">
      <c r="B17" s="89"/>
      <c r="C17" s="93"/>
      <c r="D17" s="71">
        <v>2</v>
      </c>
      <c r="E17" s="91" t="s">
        <v>876</v>
      </c>
      <c r="F17" s="255" t="s">
        <v>599</v>
      </c>
      <c r="G17" s="255" t="s">
        <v>599</v>
      </c>
      <c r="H17" s="255" t="s">
        <v>877</v>
      </c>
      <c r="I17" s="255" t="s">
        <v>878</v>
      </c>
      <c r="J17" s="255" t="s">
        <v>879</v>
      </c>
      <c r="K17" s="255" t="s">
        <v>880</v>
      </c>
      <c r="L17" s="219" t="s">
        <v>881</v>
      </c>
      <c r="M17" s="255" t="s">
        <v>882</v>
      </c>
    </row>
    <row r="19" spans="1:13" customFormat="1" ht="17.45">
      <c r="A19" s="616"/>
      <c r="B19" s="616"/>
      <c r="C19" s="616"/>
      <c r="D19" s="172" t="s">
        <v>883</v>
      </c>
      <c r="E19" s="173"/>
      <c r="F19" s="173"/>
      <c r="G19" s="173"/>
      <c r="H19" s="174"/>
      <c r="I19" s="173"/>
      <c r="J19" s="16"/>
      <c r="K19" s="16"/>
      <c r="L19" s="16"/>
      <c r="M19" s="16"/>
    </row>
    <row r="21" spans="1:13" ht="105" customHeight="1">
      <c r="C21" s="52"/>
      <c r="D21" s="711" t="s">
        <v>884</v>
      </c>
      <c r="E21" s="711"/>
      <c r="F21" s="711"/>
      <c r="G21" s="711"/>
      <c r="H21" s="711"/>
      <c r="I21" s="711"/>
      <c r="J21" s="711"/>
      <c r="K21" s="711"/>
      <c r="L21" s="711"/>
      <c r="M21" s="711"/>
    </row>
    <row r="22" spans="1:13" ht="21.6" customHeight="1">
      <c r="A22" s="3"/>
      <c r="D22" s="711"/>
      <c r="E22" s="711"/>
      <c r="F22" s="711"/>
      <c r="G22" s="711"/>
      <c r="H22" s="711"/>
      <c r="I22" s="711"/>
      <c r="J22" s="711"/>
      <c r="K22" s="711"/>
      <c r="L22" s="711"/>
      <c r="M22" s="711"/>
    </row>
    <row r="23" spans="1:13" customFormat="1">
      <c r="A23" s="616"/>
      <c r="B23" s="616"/>
      <c r="C23" s="616"/>
      <c r="D23" s="16"/>
      <c r="E23" s="16"/>
      <c r="F23" s="16"/>
      <c r="G23" s="16"/>
      <c r="H23" s="16"/>
      <c r="I23" s="16"/>
      <c r="J23" s="16"/>
      <c r="K23" s="16"/>
      <c r="L23" s="16"/>
      <c r="M23" s="16"/>
    </row>
    <row r="24" spans="1:13" customFormat="1" ht="50.1" customHeight="1">
      <c r="A24" s="616"/>
      <c r="B24" s="616"/>
      <c r="C24" s="616"/>
      <c r="D24" s="753" t="s">
        <v>885</v>
      </c>
      <c r="E24" s="754"/>
      <c r="F24" s="754"/>
      <c r="G24" s="754"/>
      <c r="H24" s="754"/>
      <c r="I24" s="754"/>
      <c r="J24" s="754"/>
      <c r="K24" s="754"/>
      <c r="L24" s="754"/>
      <c r="M24" s="755"/>
    </row>
    <row r="25" spans="1:13" customFormat="1">
      <c r="A25" s="616"/>
      <c r="B25" s="616"/>
      <c r="C25" s="616"/>
      <c r="D25" s="16"/>
      <c r="E25" s="16"/>
      <c r="F25" s="16"/>
      <c r="G25" s="16"/>
      <c r="H25" s="16"/>
      <c r="I25" s="16"/>
      <c r="J25" s="16"/>
      <c r="K25" s="16"/>
      <c r="L25" s="16"/>
      <c r="M25" s="16"/>
    </row>
    <row r="26" spans="1:13" customFormat="1" ht="17.45">
      <c r="A26" s="616"/>
      <c r="B26" s="616"/>
      <c r="C26" s="616"/>
      <c r="D26" s="16"/>
      <c r="E26" s="176" t="s">
        <v>886</v>
      </c>
      <c r="F26" s="16"/>
      <c r="G26" s="16"/>
      <c r="H26" s="16"/>
      <c r="I26" s="16"/>
      <c r="J26" s="16"/>
      <c r="K26" s="16"/>
      <c r="L26" s="16"/>
      <c r="M26" s="16"/>
    </row>
    <row r="27" spans="1:13" customFormat="1">
      <c r="A27" s="616"/>
      <c r="B27" s="616"/>
      <c r="C27" s="616"/>
      <c r="D27" s="16"/>
      <c r="E27" s="616"/>
      <c r="F27" s="54" t="s">
        <v>542</v>
      </c>
      <c r="G27" s="616"/>
      <c r="H27" s="616"/>
      <c r="I27" s="616"/>
      <c r="J27" s="16"/>
      <c r="K27" s="16"/>
      <c r="L27" s="16"/>
      <c r="M27" s="16"/>
    </row>
    <row r="28" spans="1:13" customFormat="1" ht="48.75" customHeight="1">
      <c r="A28" s="616"/>
      <c r="B28" s="616"/>
      <c r="C28" s="616"/>
      <c r="D28" s="71">
        <v>1</v>
      </c>
      <c r="E28" s="91" t="s">
        <v>887</v>
      </c>
      <c r="F28" s="266" t="s">
        <v>409</v>
      </c>
      <c r="G28" s="616"/>
      <c r="H28" s="616"/>
      <c r="I28" s="616"/>
      <c r="J28" s="16"/>
      <c r="K28" s="16"/>
      <c r="L28" s="16"/>
      <c r="M28" s="16"/>
    </row>
    <row r="29" spans="1:13" customFormat="1" ht="48.75" customHeight="1">
      <c r="A29" s="616"/>
      <c r="B29" s="616"/>
      <c r="C29" s="616"/>
      <c r="D29" s="71">
        <v>2</v>
      </c>
      <c r="E29" s="91" t="s">
        <v>888</v>
      </c>
      <c r="F29" s="266" t="s">
        <v>889</v>
      </c>
      <c r="G29" s="616"/>
      <c r="H29" s="616"/>
      <c r="I29" s="616"/>
      <c r="J29" s="16"/>
      <c r="K29" s="16"/>
      <c r="L29" s="16"/>
      <c r="M29" s="16"/>
    </row>
    <row r="30" spans="1:13" customFormat="1" ht="48.75" customHeight="1">
      <c r="A30" s="616"/>
      <c r="B30" s="616"/>
      <c r="C30" s="616"/>
      <c r="D30" s="71">
        <v>3</v>
      </c>
      <c r="E30" s="91" t="s">
        <v>890</v>
      </c>
      <c r="F30" s="266" t="s">
        <v>891</v>
      </c>
      <c r="G30" s="616"/>
      <c r="H30" s="616"/>
      <c r="I30" s="616"/>
      <c r="J30" s="16"/>
      <c r="K30" s="16"/>
      <c r="L30" s="16"/>
      <c r="M30" s="16"/>
    </row>
    <row r="31" spans="1:13" customFormat="1">
      <c r="A31" s="616"/>
      <c r="B31" s="616"/>
      <c r="C31" s="616"/>
      <c r="D31" s="616"/>
      <c r="E31" s="616"/>
      <c r="F31" s="616"/>
      <c r="G31" s="616"/>
      <c r="H31" s="616"/>
      <c r="I31" s="616"/>
      <c r="J31" s="16"/>
      <c r="K31" s="16"/>
      <c r="L31" s="16"/>
      <c r="M31" s="16"/>
    </row>
    <row r="32" spans="1:13" customFormat="1" ht="17.45">
      <c r="A32" s="616"/>
      <c r="B32" s="616"/>
      <c r="C32" s="616"/>
      <c r="D32" s="52" t="s">
        <v>892</v>
      </c>
      <c r="E32" s="16"/>
      <c r="F32" s="16"/>
      <c r="G32" s="16"/>
      <c r="H32" s="16"/>
      <c r="I32" s="16"/>
      <c r="J32" s="16"/>
      <c r="K32" s="16"/>
      <c r="L32" s="16"/>
      <c r="M32" s="16"/>
    </row>
    <row r="33" spans="1:15" customFormat="1">
      <c r="A33" s="616"/>
      <c r="B33" s="616"/>
      <c r="C33" s="616"/>
      <c r="D33" s="16"/>
      <c r="E33" s="16"/>
      <c r="F33" s="16"/>
      <c r="G33" s="16"/>
      <c r="H33" s="16"/>
      <c r="I33" s="16"/>
      <c r="J33" s="16"/>
      <c r="K33" s="16"/>
      <c r="L33" s="16"/>
      <c r="M33" s="16"/>
    </row>
    <row r="34" spans="1:15" customFormat="1" ht="42.6" customHeight="1">
      <c r="A34" s="616"/>
      <c r="B34" s="616"/>
      <c r="C34" s="616"/>
      <c r="D34" s="756" t="s">
        <v>893</v>
      </c>
      <c r="E34" s="757"/>
      <c r="F34" s="757"/>
      <c r="G34" s="757"/>
      <c r="H34" s="757"/>
      <c r="I34" s="757"/>
      <c r="J34" s="757"/>
      <c r="K34" s="757"/>
      <c r="L34" s="757"/>
      <c r="M34" s="758"/>
    </row>
    <row r="36" spans="1:15" ht="28.15" customHeight="1">
      <c r="A36" s="3"/>
      <c r="F36" s="180"/>
      <c r="G36" s="180"/>
      <c r="I36" s="180"/>
      <c r="J36" s="180"/>
      <c r="K36" s="180"/>
      <c r="L36" s="180"/>
      <c r="M36" s="180"/>
    </row>
    <row r="37" spans="1:15" ht="16.149999999999999" customHeight="1">
      <c r="B37" s="78"/>
      <c r="C37" s="78"/>
      <c r="D37" s="1062"/>
      <c r="E37" s="1063"/>
      <c r="F37" s="750" t="s">
        <v>860</v>
      </c>
      <c r="G37" s="751"/>
      <c r="H37" s="751"/>
      <c r="I37" s="751"/>
      <c r="J37" s="751"/>
      <c r="K37" s="751"/>
      <c r="L37" s="751"/>
      <c r="M37" s="752"/>
    </row>
    <row r="38" spans="1:15" ht="36" customHeight="1">
      <c r="B38" s="78"/>
      <c r="C38" s="78"/>
      <c r="D38" s="1064"/>
      <c r="E38" s="1065"/>
      <c r="F38" s="84" t="s">
        <v>861</v>
      </c>
      <c r="G38" s="84" t="s">
        <v>862</v>
      </c>
      <c r="H38" s="84" t="s">
        <v>863</v>
      </c>
      <c r="I38" s="84" t="s">
        <v>864</v>
      </c>
      <c r="J38" s="84" t="s">
        <v>865</v>
      </c>
      <c r="K38" s="84" t="s">
        <v>866</v>
      </c>
      <c r="L38" s="84" t="s">
        <v>867</v>
      </c>
      <c r="M38" s="85" t="s">
        <v>868</v>
      </c>
    </row>
    <row r="39" spans="1:15" ht="36" customHeight="1">
      <c r="B39" s="78"/>
      <c r="C39" s="86"/>
      <c r="D39" s="71">
        <v>1</v>
      </c>
      <c r="E39" s="91" t="s">
        <v>894</v>
      </c>
      <c r="F39" s="87" t="s">
        <v>543</v>
      </c>
      <c r="G39" s="87" t="s">
        <v>895</v>
      </c>
      <c r="H39" s="87" t="s">
        <v>896</v>
      </c>
      <c r="I39" s="87" t="s">
        <v>897</v>
      </c>
      <c r="J39" s="87" t="s">
        <v>898</v>
      </c>
      <c r="K39" s="87" t="s">
        <v>899</v>
      </c>
      <c r="L39" s="87" t="s">
        <v>900</v>
      </c>
      <c r="M39" s="88" t="s">
        <v>901</v>
      </c>
    </row>
    <row r="40" spans="1:15" ht="54" customHeight="1">
      <c r="D40" s="616"/>
      <c r="E40" s="583" t="s">
        <v>902</v>
      </c>
      <c r="F40" s="582" t="s">
        <v>599</v>
      </c>
      <c r="G40" s="582" t="s">
        <v>599</v>
      </c>
      <c r="H40" s="582" t="s">
        <v>903</v>
      </c>
      <c r="I40" s="582" t="s">
        <v>904</v>
      </c>
      <c r="J40" s="582" t="s">
        <v>905</v>
      </c>
      <c r="K40" s="582" t="s">
        <v>906</v>
      </c>
      <c r="L40" s="582" t="s">
        <v>907</v>
      </c>
      <c r="M40" s="582" t="s">
        <v>908</v>
      </c>
    </row>
    <row r="41" spans="1:15" ht="54" customHeight="1">
      <c r="D41" s="616"/>
      <c r="E41" s="583" t="s">
        <v>909</v>
      </c>
      <c r="F41" s="582" t="s">
        <v>599</v>
      </c>
      <c r="G41" s="582" t="s">
        <v>599</v>
      </c>
      <c r="H41" s="582" t="s">
        <v>903</v>
      </c>
      <c r="I41" s="582" t="s">
        <v>904</v>
      </c>
      <c r="J41" s="582" t="s">
        <v>905</v>
      </c>
      <c r="K41" s="582" t="s">
        <v>906</v>
      </c>
      <c r="L41" s="582" t="s">
        <v>907</v>
      </c>
      <c r="M41" s="582" t="s">
        <v>908</v>
      </c>
    </row>
    <row r="42" spans="1:15" ht="54" customHeight="1">
      <c r="D42" s="616"/>
      <c r="E42" s="583" t="s">
        <v>910</v>
      </c>
      <c r="F42" s="582" t="s">
        <v>599</v>
      </c>
      <c r="G42" s="582" t="s">
        <v>599</v>
      </c>
      <c r="H42" s="582" t="s">
        <v>903</v>
      </c>
      <c r="I42" s="582" t="s">
        <v>904</v>
      </c>
      <c r="J42" s="582" t="s">
        <v>905</v>
      </c>
      <c r="K42" s="582" t="s">
        <v>906</v>
      </c>
      <c r="L42" s="582" t="s">
        <v>907</v>
      </c>
      <c r="M42" s="582" t="s">
        <v>908</v>
      </c>
    </row>
    <row r="43" spans="1:15" ht="54" customHeight="1">
      <c r="D43" s="637" t="s">
        <v>911</v>
      </c>
      <c r="E43" s="574" t="s">
        <v>912</v>
      </c>
      <c r="F43" s="576"/>
      <c r="G43" s="576"/>
      <c r="H43" s="576"/>
      <c r="I43" s="576"/>
      <c r="J43" s="576"/>
      <c r="K43" s="576"/>
      <c r="L43" s="576"/>
      <c r="M43" s="576"/>
    </row>
    <row r="44" spans="1:15" ht="54" customHeight="1">
      <c r="D44" s="637" t="s">
        <v>913</v>
      </c>
      <c r="E44" s="574" t="s">
        <v>914</v>
      </c>
      <c r="F44" s="576"/>
      <c r="G44" s="576"/>
      <c r="H44" s="576"/>
      <c r="I44" s="576"/>
      <c r="J44" s="576"/>
      <c r="K44" s="576"/>
      <c r="L44" s="576"/>
      <c r="M44" s="576"/>
    </row>
    <row r="45" spans="1:15" ht="54" customHeight="1">
      <c r="D45" s="637" t="s">
        <v>915</v>
      </c>
      <c r="E45" s="574" t="s">
        <v>916</v>
      </c>
      <c r="F45" s="576"/>
      <c r="G45" s="576"/>
      <c r="H45" s="576"/>
      <c r="I45" s="576"/>
      <c r="J45" s="576"/>
      <c r="K45" s="576"/>
      <c r="L45" s="576"/>
      <c r="M45" s="576"/>
    </row>
    <row r="46" spans="1:15" ht="54" customHeight="1">
      <c r="D46" s="637" t="s">
        <v>917</v>
      </c>
      <c r="E46" s="574" t="s">
        <v>918</v>
      </c>
      <c r="F46" s="576"/>
      <c r="G46" s="576"/>
      <c r="H46" s="576"/>
      <c r="I46" s="576"/>
      <c r="J46" s="576"/>
      <c r="K46" s="576"/>
      <c r="L46" s="576"/>
      <c r="M46" s="576"/>
      <c r="N46" s="180"/>
      <c r="O46" s="180"/>
    </row>
    <row r="47" spans="1:15" ht="54" customHeight="1">
      <c r="D47" s="71">
        <v>2</v>
      </c>
      <c r="E47" s="91" t="s">
        <v>919</v>
      </c>
      <c r="F47" s="343" t="s">
        <v>920</v>
      </c>
      <c r="G47" s="343" t="s">
        <v>921</v>
      </c>
      <c r="H47" s="343" t="s">
        <v>922</v>
      </c>
      <c r="I47" s="343" t="s">
        <v>923</v>
      </c>
      <c r="J47" s="343" t="s">
        <v>924</v>
      </c>
      <c r="K47" s="343" t="s">
        <v>925</v>
      </c>
      <c r="L47" s="343" t="s">
        <v>926</v>
      </c>
      <c r="M47" s="343" t="s">
        <v>927</v>
      </c>
    </row>
    <row r="48" spans="1:15" ht="54" customHeight="1">
      <c r="D48" s="71">
        <v>3</v>
      </c>
      <c r="E48" s="91" t="s">
        <v>928</v>
      </c>
      <c r="F48" s="345" t="s">
        <v>929</v>
      </c>
      <c r="G48" s="345" t="s">
        <v>930</v>
      </c>
      <c r="H48" s="345" t="s">
        <v>931</v>
      </c>
      <c r="I48" s="345" t="s">
        <v>932</v>
      </c>
      <c r="J48" s="345" t="s">
        <v>933</v>
      </c>
      <c r="K48" s="345" t="s">
        <v>934</v>
      </c>
      <c r="L48" s="345" t="s">
        <v>935</v>
      </c>
      <c r="M48" s="345" t="s">
        <v>936</v>
      </c>
    </row>
    <row r="49" spans="4:13" ht="54" customHeight="1">
      <c r="D49" s="71">
        <v>4</v>
      </c>
      <c r="E49" s="91" t="s">
        <v>937</v>
      </c>
      <c r="F49" s="345" t="s">
        <v>938</v>
      </c>
      <c r="G49" s="345" t="s">
        <v>939</v>
      </c>
      <c r="H49" s="345" t="s">
        <v>940</v>
      </c>
      <c r="I49" s="345" t="s">
        <v>941</v>
      </c>
      <c r="J49" s="345" t="s">
        <v>942</v>
      </c>
      <c r="K49" s="345" t="s">
        <v>943</v>
      </c>
      <c r="L49" s="345" t="s">
        <v>944</v>
      </c>
      <c r="M49" s="345" t="s">
        <v>945</v>
      </c>
    </row>
  </sheetData>
  <sheetProtection formatColumns="0"/>
  <mergeCells count="9">
    <mergeCell ref="D37:E38"/>
    <mergeCell ref="F37:M37"/>
    <mergeCell ref="D24:M24"/>
    <mergeCell ref="D34:M34"/>
    <mergeCell ref="D10:M11"/>
    <mergeCell ref="D13:E14"/>
    <mergeCell ref="F13:M13"/>
    <mergeCell ref="D15:E15"/>
    <mergeCell ref="D21:M22"/>
  </mergeCells>
  <conditionalFormatting sqref="F28:F30">
    <cfRule type="expression" dxfId="393" priority="4">
      <formula>ISNUMBER(F28)</formula>
    </cfRule>
  </conditionalFormatting>
  <conditionalFormatting sqref="F8:M8">
    <cfRule type="expression" dxfId="392" priority="5">
      <formula>ISNUMBER(F8)</formula>
    </cfRule>
  </conditionalFormatting>
  <conditionalFormatting sqref="F16:M22 G23:I23 F35:M35">
    <cfRule type="expression" dxfId="391" priority="10">
      <formula>ISNUMBER(F16)</formula>
    </cfRule>
  </conditionalFormatting>
  <conditionalFormatting sqref="F40:M49">
    <cfRule type="expression" dxfId="390" priority="6">
      <formula>ISNUMBER(F40)</formula>
    </cfRule>
  </conditionalFormatting>
  <conditionalFormatting sqref="G25:I33">
    <cfRule type="expression" dxfId="389" priority="2">
      <formula>ISNUMBER(G25)</formula>
    </cfRule>
  </conditionalFormatting>
  <dataValidations count="10">
    <dataValidation type="list" allowBlank="1" showInputMessage="1" showErrorMessage="1" sqref="F30" xr:uid="{11DC8428-9B14-44FE-91F5-F16E27E8C920}">
      <formula1>"Reserves,Reserve Risk, Premiums, Premium Risk, Insurance Risk, Other"</formula1>
    </dataValidation>
    <dataValidation type="list" allowBlank="1" showInputMessage="1" showErrorMessage="1" sqref="F28:F29" xr:uid="{CB9A3E60-D26B-4E91-8CA7-3D2DBEA59980}">
      <formula1>"Yes,No"</formula1>
    </dataValidation>
    <dataValidation type="decimal" operator="greaterThanOrEqual" allowBlank="1" showInputMessage="1" showErrorMessage="1" errorTitle="Error" error="The 75th percentile must be greater than or equal to the 50th percentile" sqref="H16:H17 H40:H46" xr:uid="{141CA6A3-05EA-4B12-AFB2-6522BFAF214F}">
      <formula1>G16</formula1>
    </dataValidation>
    <dataValidation type="decimal" operator="greaterThanOrEqual" allowBlank="1" showInputMessage="1" showErrorMessage="1" errorTitle="Error" error="The 90th percentile must be greater than or equal to the 75th percentile" sqref="I16:I17 I40:I46" xr:uid="{BD040132-D646-4D94-86AD-73ACF77EF090}">
      <formula1>H16</formula1>
    </dataValidation>
    <dataValidation type="decimal" operator="greaterThanOrEqual" allowBlank="1" showInputMessage="1" showErrorMessage="1" errorTitle="Error" error="The 95th percentile must be greater than or equal to the 90th percentile" sqref="J16:J17 J40:J46" xr:uid="{39EDE90C-13BF-458B-AE2D-A61C41AA4B53}">
      <formula1>I16</formula1>
    </dataValidation>
    <dataValidation type="decimal" operator="greaterThanOrEqual" allowBlank="1" showInputMessage="1" showErrorMessage="1" errorTitle="Error" error="The 99th percentile must be greater than or equal to the 95th percentile" sqref="K16:K17 K40:L46" xr:uid="{7EB4E6B6-0079-42D4-94A3-85DD64AA7966}">
      <formula1>J16</formula1>
    </dataValidation>
    <dataValidation type="decimal" operator="greaterThanOrEqual" allowBlank="1" showInputMessage="1" showErrorMessage="1" errorTitle="Error" error="The 99.8th percentile must be greater than or equal to the 99.5th percentile" sqref="M16:M17 M40:M46" xr:uid="{814BA873-D243-4EE7-AB4A-2F52381C01BB}">
      <formula1>L16</formula1>
    </dataValidation>
    <dataValidation type="decimal" errorStyle="warning" operator="lessThanOrEqual" allowBlank="1" showInputMessage="1" showErrorMessage="1" errorTitle="Warning" error="The One-Year Mean should normally be a surplus (negative). If this value is a loss, then an explanation of the cause of the loss is required in form 990." sqref="F40:F46 F16:F22 F35 F8" xr:uid="{3B30057E-99C4-42A2-B39E-B6C32BA8C0A0}">
      <formula1>0</formula1>
    </dataValidation>
    <dataValidation type="decimal" errorStyle="warning" operator="lessThanOrEqual" allowBlank="1" showInputMessage="1" showErrorMessage="1" errorTitle="Warning" error="The Ultimate Mean should normally be a surplus (negative)" sqref="F40:F46 F17:F22 F35 F8" xr:uid="{EFAA9F3F-F031-42A7-9E42-E3FDF18FC192}">
      <formula1>0</formula1>
    </dataValidation>
    <dataValidation type="decimal" errorStyle="warning" operator="lessThanOrEqual" allowBlank="1" showInputMessage="1" showErrorMessage="1" errorTitle="Warning" error="The 50th percentile should normally be a surplus (negative)" sqref="G40:G46 G16:G22 G35 G8" xr:uid="{7BE30CA9-0B9D-4E41-9710-70E39AA7276D}">
      <formula1>0</formula1>
    </dataValidation>
  </dataValidations>
  <pageMargins left="0.70866141732283472" right="0.70866141732283472" top="0.74803149606299213" bottom="0.74803149606299213" header="0.31496062992125984" footer="0.31496062992125984"/>
  <pageSetup paperSize="9" scale="63" fitToHeight="0"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E471-D8B2-4B6C-8DBC-EDD00BEA9ABD}">
  <sheetPr>
    <pageSetUpPr fitToPage="1"/>
  </sheetPr>
  <dimension ref="B1:J103"/>
  <sheetViews>
    <sheetView zoomScale="70" zoomScaleNormal="70" zoomScaleSheetLayoutView="55" workbookViewId="0">
      <pane ySplit="3" topLeftCell="A4" activePane="bottomLeft" state="frozen"/>
      <selection pane="bottomLeft" activeCell="A4" sqref="A4"/>
      <selection activeCell="A4" sqref="A4"/>
    </sheetView>
  </sheetViews>
  <sheetFormatPr defaultColWidth="9.28515625" defaultRowHeight="14.45"/>
  <cols>
    <col min="1" max="1" width="13.42578125" style="579" customWidth="1"/>
    <col min="2" max="3" width="11.7109375" style="580" customWidth="1"/>
    <col min="4" max="5" width="28" style="581" customWidth="1"/>
    <col min="6" max="6" width="9.7109375" style="581" customWidth="1"/>
    <col min="7" max="8" width="44.28515625" style="581" customWidth="1"/>
    <col min="9" max="9" width="40.7109375" style="581" customWidth="1"/>
    <col min="10" max="10" width="12.7109375" style="579" customWidth="1"/>
    <col min="11" max="16384" width="9.28515625" style="579"/>
  </cols>
  <sheetData>
    <row r="1" spans="2:10" ht="27.75" customHeight="1">
      <c r="B1" s="579"/>
    </row>
    <row r="2" spans="2:10" ht="48" customHeight="1">
      <c r="B2" s="700" t="s">
        <v>946</v>
      </c>
      <c r="C2" s="701"/>
      <c r="D2" s="701"/>
      <c r="E2" s="701"/>
      <c r="F2" s="701"/>
      <c r="G2" s="701"/>
      <c r="H2" s="701"/>
      <c r="I2" s="701"/>
      <c r="J2" s="701"/>
    </row>
    <row r="3" spans="2:10" ht="32.25" customHeight="1">
      <c r="B3" s="252" t="s">
        <v>436</v>
      </c>
      <c r="C3" s="252" t="s">
        <v>437</v>
      </c>
      <c r="D3" s="252" t="s">
        <v>438</v>
      </c>
      <c r="E3" s="252" t="s">
        <v>69</v>
      </c>
      <c r="F3" s="252" t="s">
        <v>439</v>
      </c>
      <c r="G3" s="253" t="s">
        <v>440</v>
      </c>
      <c r="H3" s="470" t="s">
        <v>604</v>
      </c>
      <c r="I3" s="326" t="s">
        <v>441</v>
      </c>
      <c r="J3" s="252" t="s">
        <v>370</v>
      </c>
    </row>
    <row r="4" spans="2:10" ht="58.5" customHeight="1">
      <c r="B4" s="256" t="s">
        <v>947</v>
      </c>
      <c r="C4" s="256" t="s">
        <v>643</v>
      </c>
      <c r="D4" s="257" t="s">
        <v>948</v>
      </c>
      <c r="E4" s="257" t="s">
        <v>949</v>
      </c>
      <c r="F4" s="256" t="s">
        <v>454</v>
      </c>
      <c r="G4" s="257" t="s">
        <v>950</v>
      </c>
      <c r="H4" s="257"/>
      <c r="I4" s="327"/>
      <c r="J4" s="584" t="s">
        <v>455</v>
      </c>
    </row>
    <row r="5" spans="2:10" ht="58.5" customHeight="1">
      <c r="B5" s="256" t="s">
        <v>951</v>
      </c>
      <c r="C5" s="256" t="s">
        <v>649</v>
      </c>
      <c r="D5" s="257" t="s">
        <v>952</v>
      </c>
      <c r="E5" s="257" t="s">
        <v>949</v>
      </c>
      <c r="F5" s="256" t="s">
        <v>454</v>
      </c>
      <c r="G5" s="257" t="s">
        <v>953</v>
      </c>
      <c r="H5" s="257"/>
      <c r="I5" s="327"/>
      <c r="J5" s="584" t="s">
        <v>455</v>
      </c>
    </row>
    <row r="6" spans="2:10" ht="58.5" customHeight="1">
      <c r="B6" s="256" t="s">
        <v>954</v>
      </c>
      <c r="C6" s="256" t="s">
        <v>955</v>
      </c>
      <c r="D6" s="257" t="s">
        <v>956</v>
      </c>
      <c r="E6" s="257" t="s">
        <v>957</v>
      </c>
      <c r="F6" s="256" t="s">
        <v>454</v>
      </c>
      <c r="G6" s="257" t="s">
        <v>958</v>
      </c>
      <c r="H6" s="257"/>
      <c r="I6" s="327"/>
      <c r="J6" s="584" t="s">
        <v>455</v>
      </c>
    </row>
    <row r="7" spans="2:10" ht="58.5" customHeight="1">
      <c r="B7" s="256" t="s">
        <v>959</v>
      </c>
      <c r="C7" s="256" t="s">
        <v>720</v>
      </c>
      <c r="D7" s="257" t="s">
        <v>960</v>
      </c>
      <c r="E7" s="257" t="s">
        <v>957</v>
      </c>
      <c r="F7" s="256" t="s">
        <v>454</v>
      </c>
      <c r="G7" s="257" t="s">
        <v>961</v>
      </c>
      <c r="H7" s="257"/>
      <c r="I7" s="327"/>
      <c r="J7" s="584" t="s">
        <v>455</v>
      </c>
    </row>
    <row r="8" spans="2:10" ht="58.5" customHeight="1">
      <c r="B8" s="256" t="s">
        <v>962</v>
      </c>
      <c r="C8" s="256" t="s">
        <v>963</v>
      </c>
      <c r="D8" s="257" t="s">
        <v>964</v>
      </c>
      <c r="E8" s="257" t="s">
        <v>957</v>
      </c>
      <c r="F8" s="256" t="s">
        <v>454</v>
      </c>
      <c r="G8" s="257" t="s">
        <v>965</v>
      </c>
      <c r="H8" s="257"/>
      <c r="I8" s="327"/>
      <c r="J8" s="584" t="s">
        <v>455</v>
      </c>
    </row>
    <row r="9" spans="2:10" ht="58.5" customHeight="1">
      <c r="B9" s="256" t="s">
        <v>966</v>
      </c>
      <c r="C9" s="256" t="s">
        <v>967</v>
      </c>
      <c r="D9" s="257" t="s">
        <v>968</v>
      </c>
      <c r="E9" s="257" t="s">
        <v>957</v>
      </c>
      <c r="F9" s="256" t="s">
        <v>454</v>
      </c>
      <c r="G9" s="257" t="s">
        <v>969</v>
      </c>
      <c r="H9" s="257"/>
      <c r="I9" s="327"/>
      <c r="J9" s="584" t="s">
        <v>455</v>
      </c>
    </row>
    <row r="10" spans="2:10" ht="58.5" customHeight="1">
      <c r="B10" s="256" t="s">
        <v>970</v>
      </c>
      <c r="C10" s="256" t="s">
        <v>384</v>
      </c>
      <c r="D10" s="257" t="s">
        <v>971</v>
      </c>
      <c r="E10" s="257" t="s">
        <v>949</v>
      </c>
      <c r="F10" s="256" t="s">
        <v>454</v>
      </c>
      <c r="G10" s="257" t="s">
        <v>972</v>
      </c>
      <c r="H10" s="257"/>
      <c r="I10" s="327"/>
      <c r="J10" s="584" t="s">
        <v>455</v>
      </c>
    </row>
    <row r="11" spans="2:10" ht="58.5" customHeight="1">
      <c r="B11" s="256" t="s">
        <v>973</v>
      </c>
      <c r="C11" s="256" t="s">
        <v>663</v>
      </c>
      <c r="D11" s="257" t="s">
        <v>974</v>
      </c>
      <c r="E11" s="257" t="s">
        <v>975</v>
      </c>
      <c r="F11" s="256" t="s">
        <v>446</v>
      </c>
      <c r="G11" s="257" t="s">
        <v>976</v>
      </c>
      <c r="H11" s="257" t="s">
        <v>977</v>
      </c>
      <c r="I11" s="327"/>
      <c r="J11" s="584" t="s">
        <v>455</v>
      </c>
    </row>
    <row r="12" spans="2:10" ht="58.5" customHeight="1">
      <c r="B12" s="256" t="s">
        <v>978</v>
      </c>
      <c r="C12" s="256" t="s">
        <v>955</v>
      </c>
      <c r="D12" s="257" t="s">
        <v>956</v>
      </c>
      <c r="E12" s="257" t="s">
        <v>979</v>
      </c>
      <c r="F12" s="256" t="s">
        <v>446</v>
      </c>
      <c r="G12" s="257" t="s">
        <v>980</v>
      </c>
      <c r="H12" s="257" t="s">
        <v>981</v>
      </c>
      <c r="I12" s="327"/>
      <c r="J12" s="584" t="s">
        <v>455</v>
      </c>
    </row>
    <row r="13" spans="2:10" ht="58.5" customHeight="1">
      <c r="B13" s="256" t="s">
        <v>982</v>
      </c>
      <c r="C13" s="256" t="s">
        <v>720</v>
      </c>
      <c r="D13" s="257" t="s">
        <v>960</v>
      </c>
      <c r="E13" s="257" t="s">
        <v>983</v>
      </c>
      <c r="F13" s="256" t="s">
        <v>446</v>
      </c>
      <c r="G13" s="257" t="s">
        <v>984</v>
      </c>
      <c r="H13" s="257" t="s">
        <v>985</v>
      </c>
      <c r="I13" s="327"/>
      <c r="J13" s="584" t="s">
        <v>455</v>
      </c>
    </row>
    <row r="14" spans="2:10" ht="58.5" customHeight="1">
      <c r="B14" s="256" t="s">
        <v>986</v>
      </c>
      <c r="C14" s="256" t="s">
        <v>963</v>
      </c>
      <c r="D14" s="257" t="s">
        <v>964</v>
      </c>
      <c r="E14" s="257" t="s">
        <v>987</v>
      </c>
      <c r="F14" s="256" t="s">
        <v>446</v>
      </c>
      <c r="G14" s="257" t="s">
        <v>988</v>
      </c>
      <c r="H14" s="257" t="s">
        <v>989</v>
      </c>
      <c r="I14" s="327"/>
      <c r="J14" s="584" t="s">
        <v>455</v>
      </c>
    </row>
    <row r="15" spans="2:10" ht="58.5" customHeight="1">
      <c r="B15" s="256" t="s">
        <v>990</v>
      </c>
      <c r="C15" s="256" t="s">
        <v>967</v>
      </c>
      <c r="D15" s="257" t="s">
        <v>968</v>
      </c>
      <c r="E15" s="257" t="s">
        <v>991</v>
      </c>
      <c r="F15" s="256" t="s">
        <v>446</v>
      </c>
      <c r="G15" s="257" t="s">
        <v>992</v>
      </c>
      <c r="H15" s="257" t="s">
        <v>993</v>
      </c>
      <c r="I15" s="327"/>
      <c r="J15" s="584" t="s">
        <v>455</v>
      </c>
    </row>
    <row r="16" spans="2:10" ht="58.5" customHeight="1">
      <c r="B16" s="256" t="s">
        <v>994</v>
      </c>
      <c r="C16" s="256" t="s">
        <v>744</v>
      </c>
      <c r="D16" s="257" t="s">
        <v>995</v>
      </c>
      <c r="E16" s="257" t="s">
        <v>996</v>
      </c>
      <c r="F16" s="256" t="s">
        <v>660</v>
      </c>
      <c r="G16" s="257"/>
      <c r="H16" s="257"/>
      <c r="I16" s="327" t="s">
        <v>661</v>
      </c>
      <c r="J16" s="584" t="s">
        <v>455</v>
      </c>
    </row>
    <row r="17" spans="2:10" ht="58.5" customHeight="1">
      <c r="B17" s="256" t="s">
        <v>997</v>
      </c>
      <c r="C17" s="256" t="s">
        <v>386</v>
      </c>
      <c r="D17" s="257" t="s">
        <v>998</v>
      </c>
      <c r="E17" s="257" t="s">
        <v>949</v>
      </c>
      <c r="F17" s="256" t="s">
        <v>454</v>
      </c>
      <c r="G17" s="257" t="s">
        <v>953</v>
      </c>
      <c r="H17" s="257"/>
      <c r="I17" s="327"/>
      <c r="J17" s="584" t="s">
        <v>455</v>
      </c>
    </row>
    <row r="18" spans="2:10" ht="58.5" customHeight="1">
      <c r="B18" s="256" t="s">
        <v>999</v>
      </c>
      <c r="C18" s="256" t="s">
        <v>673</v>
      </c>
      <c r="D18" s="257" t="s">
        <v>1000</v>
      </c>
      <c r="E18" s="257" t="s">
        <v>1001</v>
      </c>
      <c r="F18" s="256" t="s">
        <v>446</v>
      </c>
      <c r="G18" s="257" t="s">
        <v>976</v>
      </c>
      <c r="H18" s="257" t="s">
        <v>1002</v>
      </c>
      <c r="I18" s="327"/>
      <c r="J18" s="584" t="s">
        <v>455</v>
      </c>
    </row>
    <row r="19" spans="2:10" ht="58.5" customHeight="1">
      <c r="B19" s="256" t="s">
        <v>1003</v>
      </c>
      <c r="C19" s="256" t="s">
        <v>389</v>
      </c>
      <c r="D19" s="257" t="s">
        <v>1004</v>
      </c>
      <c r="E19" s="257" t="s">
        <v>1005</v>
      </c>
      <c r="F19" s="256" t="s">
        <v>446</v>
      </c>
      <c r="G19" s="257" t="s">
        <v>980</v>
      </c>
      <c r="H19" s="257" t="s">
        <v>1006</v>
      </c>
      <c r="I19" s="327"/>
      <c r="J19" s="584" t="s">
        <v>455</v>
      </c>
    </row>
    <row r="20" spans="2:10" ht="58.5" customHeight="1">
      <c r="B20" s="256" t="s">
        <v>1007</v>
      </c>
      <c r="C20" s="256" t="s">
        <v>389</v>
      </c>
      <c r="D20" s="257" t="s">
        <v>1004</v>
      </c>
      <c r="E20" s="257" t="s">
        <v>957</v>
      </c>
      <c r="F20" s="256" t="s">
        <v>454</v>
      </c>
      <c r="G20" s="257" t="s">
        <v>958</v>
      </c>
      <c r="H20" s="257"/>
      <c r="I20" s="327"/>
      <c r="J20" s="584" t="s">
        <v>455</v>
      </c>
    </row>
    <row r="21" spans="2:10" ht="58.5" customHeight="1">
      <c r="B21" s="256" t="s">
        <v>1008</v>
      </c>
      <c r="C21" s="256" t="s">
        <v>392</v>
      </c>
      <c r="D21" s="257" t="s">
        <v>1009</v>
      </c>
      <c r="E21" s="257" t="s">
        <v>1010</v>
      </c>
      <c r="F21" s="256" t="s">
        <v>446</v>
      </c>
      <c r="G21" s="257" t="s">
        <v>984</v>
      </c>
      <c r="H21" s="257" t="s">
        <v>1011</v>
      </c>
      <c r="I21" s="327"/>
      <c r="J21" s="584" t="s">
        <v>455</v>
      </c>
    </row>
    <row r="22" spans="2:10" ht="58.5" customHeight="1">
      <c r="B22" s="256" t="s">
        <v>1012</v>
      </c>
      <c r="C22" s="256" t="s">
        <v>392</v>
      </c>
      <c r="D22" s="257" t="s">
        <v>1009</v>
      </c>
      <c r="E22" s="257" t="s">
        <v>957</v>
      </c>
      <c r="F22" s="256" t="s">
        <v>454</v>
      </c>
      <c r="G22" s="257" t="s">
        <v>961</v>
      </c>
      <c r="H22" s="257"/>
      <c r="I22" s="327"/>
      <c r="J22" s="584" t="s">
        <v>455</v>
      </c>
    </row>
    <row r="23" spans="2:10" ht="58.5" customHeight="1">
      <c r="B23" s="256" t="s">
        <v>1013</v>
      </c>
      <c r="C23" s="256" t="s">
        <v>1014</v>
      </c>
      <c r="D23" s="257" t="s">
        <v>1015</v>
      </c>
      <c r="E23" s="257" t="s">
        <v>957</v>
      </c>
      <c r="F23" s="256" t="s">
        <v>454</v>
      </c>
      <c r="G23" s="257" t="s">
        <v>965</v>
      </c>
      <c r="H23" s="257"/>
      <c r="I23" s="327"/>
      <c r="J23" s="584" t="s">
        <v>455</v>
      </c>
    </row>
    <row r="24" spans="2:10" ht="58.5" customHeight="1">
      <c r="B24" s="256" t="s">
        <v>1016</v>
      </c>
      <c r="C24" s="256" t="s">
        <v>1014</v>
      </c>
      <c r="D24" s="257" t="s">
        <v>1015</v>
      </c>
      <c r="E24" s="257" t="s">
        <v>1017</v>
      </c>
      <c r="F24" s="256" t="s">
        <v>446</v>
      </c>
      <c r="G24" s="257" t="s">
        <v>988</v>
      </c>
      <c r="H24" s="257" t="s">
        <v>1018</v>
      </c>
      <c r="I24" s="327"/>
      <c r="J24" s="584" t="s">
        <v>455</v>
      </c>
    </row>
    <row r="25" spans="2:10" ht="58.5" customHeight="1">
      <c r="B25" s="256" t="s">
        <v>1019</v>
      </c>
      <c r="C25" s="256" t="s">
        <v>753</v>
      </c>
      <c r="D25" s="257" t="s">
        <v>1020</v>
      </c>
      <c r="E25" s="257" t="s">
        <v>1021</v>
      </c>
      <c r="F25" s="256" t="s">
        <v>660</v>
      </c>
      <c r="G25" s="257"/>
      <c r="H25" s="257"/>
      <c r="I25" s="327" t="s">
        <v>661</v>
      </c>
      <c r="J25" s="584" t="s">
        <v>455</v>
      </c>
    </row>
    <row r="26" spans="2:10" ht="58.5" customHeight="1">
      <c r="B26" s="256" t="s">
        <v>1022</v>
      </c>
      <c r="C26" s="256" t="s">
        <v>1023</v>
      </c>
      <c r="D26" s="257" t="s">
        <v>1024</v>
      </c>
      <c r="E26" s="257" t="s">
        <v>957</v>
      </c>
      <c r="F26" s="256" t="s">
        <v>454</v>
      </c>
      <c r="G26" s="257" t="s">
        <v>969</v>
      </c>
      <c r="H26" s="257"/>
      <c r="I26" s="327"/>
      <c r="J26" s="584" t="s">
        <v>455</v>
      </c>
    </row>
    <row r="27" spans="2:10" ht="58.5" customHeight="1">
      <c r="B27" s="256" t="s">
        <v>1025</v>
      </c>
      <c r="C27" s="256" t="s">
        <v>1023</v>
      </c>
      <c r="D27" s="257" t="s">
        <v>1024</v>
      </c>
      <c r="E27" s="257" t="s">
        <v>1026</v>
      </c>
      <c r="F27" s="256" t="s">
        <v>446</v>
      </c>
      <c r="G27" s="257" t="s">
        <v>992</v>
      </c>
      <c r="H27" s="257" t="s">
        <v>1027</v>
      </c>
      <c r="I27" s="327"/>
      <c r="J27" s="584" t="s">
        <v>455</v>
      </c>
    </row>
    <row r="28" spans="2:10" ht="58.5" customHeight="1">
      <c r="B28" s="256" t="s">
        <v>1028</v>
      </c>
      <c r="C28" s="256" t="s">
        <v>818</v>
      </c>
      <c r="D28" s="257" t="s">
        <v>1029</v>
      </c>
      <c r="E28" s="257" t="s">
        <v>1030</v>
      </c>
      <c r="F28" s="256" t="s">
        <v>446</v>
      </c>
      <c r="G28" s="257" t="s">
        <v>1031</v>
      </c>
      <c r="H28" s="257"/>
      <c r="I28" s="327"/>
      <c r="J28" s="584" t="s">
        <v>455</v>
      </c>
    </row>
    <row r="29" spans="2:10" ht="84" customHeight="1">
      <c r="B29" s="256" t="s">
        <v>1032</v>
      </c>
      <c r="C29" s="256" t="s">
        <v>1033</v>
      </c>
      <c r="D29" s="257" t="s">
        <v>1034</v>
      </c>
      <c r="E29" s="257" t="s">
        <v>1035</v>
      </c>
      <c r="F29" s="256" t="s">
        <v>446</v>
      </c>
      <c r="G29" s="257" t="s">
        <v>1036</v>
      </c>
      <c r="H29" s="257"/>
      <c r="I29" s="327"/>
      <c r="J29" s="584" t="s">
        <v>455</v>
      </c>
    </row>
    <row r="30" spans="2:10" ht="84" customHeight="1">
      <c r="B30" s="256" t="s">
        <v>1037</v>
      </c>
      <c r="C30" s="256" t="s">
        <v>1038</v>
      </c>
      <c r="D30" s="257" t="s">
        <v>1039</v>
      </c>
      <c r="E30" s="257" t="s">
        <v>1040</v>
      </c>
      <c r="F30" s="256" t="s">
        <v>446</v>
      </c>
      <c r="G30" s="257" t="s">
        <v>1041</v>
      </c>
      <c r="H30" s="257"/>
      <c r="I30" s="327"/>
      <c r="J30" s="584" t="s">
        <v>455</v>
      </c>
    </row>
    <row r="31" spans="2:10" ht="74.099999999999994" customHeight="1">
      <c r="B31" s="256" t="s">
        <v>1042</v>
      </c>
      <c r="C31" s="256" t="s">
        <v>1043</v>
      </c>
      <c r="D31" s="257" t="s">
        <v>1044</v>
      </c>
      <c r="E31" s="257" t="s">
        <v>1045</v>
      </c>
      <c r="F31" s="256" t="s">
        <v>454</v>
      </c>
      <c r="G31" s="257" t="s">
        <v>1046</v>
      </c>
      <c r="H31" s="257"/>
      <c r="I31" s="327"/>
      <c r="J31" s="584" t="s">
        <v>455</v>
      </c>
    </row>
    <row r="32" spans="2:10" ht="74.099999999999994" customHeight="1">
      <c r="B32" s="256" t="s">
        <v>1047</v>
      </c>
      <c r="C32" s="256" t="s">
        <v>1048</v>
      </c>
      <c r="D32" s="257" t="s">
        <v>1049</v>
      </c>
      <c r="E32" s="257" t="s">
        <v>1045</v>
      </c>
      <c r="F32" s="256" t="s">
        <v>454</v>
      </c>
      <c r="G32" s="257" t="s">
        <v>1046</v>
      </c>
      <c r="H32" s="257"/>
      <c r="I32" s="327"/>
      <c r="J32" s="584" t="s">
        <v>455</v>
      </c>
    </row>
    <row r="33" spans="2:10" ht="74.099999999999994" customHeight="1">
      <c r="B33" s="256" t="s">
        <v>1050</v>
      </c>
      <c r="C33" s="256" t="s">
        <v>1051</v>
      </c>
      <c r="D33" s="257" t="s">
        <v>1052</v>
      </c>
      <c r="E33" s="257" t="s">
        <v>1045</v>
      </c>
      <c r="F33" s="256" t="s">
        <v>454</v>
      </c>
      <c r="G33" s="257" t="s">
        <v>1046</v>
      </c>
      <c r="H33" s="257"/>
      <c r="I33" s="327"/>
      <c r="J33" s="584" t="s">
        <v>455</v>
      </c>
    </row>
    <row r="34" spans="2:10" ht="74.099999999999994" customHeight="1">
      <c r="B34" s="256" t="s">
        <v>1053</v>
      </c>
      <c r="C34" s="256" t="s">
        <v>1054</v>
      </c>
      <c r="D34" s="257" t="s">
        <v>1055</v>
      </c>
      <c r="E34" s="257" t="s">
        <v>1045</v>
      </c>
      <c r="F34" s="256" t="s">
        <v>454</v>
      </c>
      <c r="G34" s="257" t="s">
        <v>1046</v>
      </c>
      <c r="H34" s="257"/>
      <c r="I34" s="327"/>
      <c r="J34" s="584" t="s">
        <v>455</v>
      </c>
    </row>
    <row r="35" spans="2:10" ht="74.099999999999994" customHeight="1">
      <c r="B35" s="256" t="s">
        <v>1056</v>
      </c>
      <c r="C35" s="256" t="s">
        <v>1057</v>
      </c>
      <c r="D35" s="257" t="s">
        <v>1058</v>
      </c>
      <c r="E35" s="257" t="s">
        <v>1045</v>
      </c>
      <c r="F35" s="256" t="s">
        <v>454</v>
      </c>
      <c r="G35" s="257" t="s">
        <v>1046</v>
      </c>
      <c r="H35" s="257"/>
      <c r="I35" s="327"/>
      <c r="J35" s="584" t="s">
        <v>455</v>
      </c>
    </row>
    <row r="36" spans="2:10" ht="74.099999999999994" customHeight="1">
      <c r="B36" s="256" t="s">
        <v>1059</v>
      </c>
      <c r="C36" s="256" t="s">
        <v>1060</v>
      </c>
      <c r="D36" s="257" t="s">
        <v>1061</v>
      </c>
      <c r="E36" s="257" t="s">
        <v>1045</v>
      </c>
      <c r="F36" s="256" t="s">
        <v>454</v>
      </c>
      <c r="G36" s="257" t="s">
        <v>1046</v>
      </c>
      <c r="H36" s="257"/>
      <c r="I36" s="327"/>
      <c r="J36" s="584" t="s">
        <v>455</v>
      </c>
    </row>
    <row r="37" spans="2:10" ht="74.099999999999994" customHeight="1">
      <c r="B37" s="256" t="s">
        <v>1062</v>
      </c>
      <c r="C37" s="256" t="s">
        <v>1063</v>
      </c>
      <c r="D37" s="257" t="s">
        <v>1064</v>
      </c>
      <c r="E37" s="257" t="s">
        <v>1045</v>
      </c>
      <c r="F37" s="256" t="s">
        <v>454</v>
      </c>
      <c r="G37" s="257" t="s">
        <v>1046</v>
      </c>
      <c r="H37" s="257"/>
      <c r="I37" s="327"/>
      <c r="J37" s="584" t="s">
        <v>455</v>
      </c>
    </row>
    <row r="38" spans="2:10" ht="59.1" customHeight="1">
      <c r="B38" s="256" t="s">
        <v>1065</v>
      </c>
      <c r="C38" s="256" t="s">
        <v>1066</v>
      </c>
      <c r="D38" s="257" t="s">
        <v>1067</v>
      </c>
      <c r="E38" s="257" t="s">
        <v>1068</v>
      </c>
      <c r="F38" s="256" t="s">
        <v>454</v>
      </c>
      <c r="G38" s="257" t="s">
        <v>1069</v>
      </c>
      <c r="H38" s="257"/>
      <c r="I38" s="327"/>
      <c r="J38" s="584" t="s">
        <v>455</v>
      </c>
    </row>
    <row r="39" spans="2:10" ht="59.1" customHeight="1">
      <c r="B39" s="256" t="s">
        <v>1070</v>
      </c>
      <c r="C39" s="256" t="s">
        <v>1071</v>
      </c>
      <c r="D39" s="257" t="s">
        <v>1072</v>
      </c>
      <c r="E39" s="257" t="s">
        <v>1073</v>
      </c>
      <c r="F39" s="256" t="s">
        <v>454</v>
      </c>
      <c r="G39" s="257" t="s">
        <v>1069</v>
      </c>
      <c r="H39" s="257"/>
      <c r="I39" s="327"/>
      <c r="J39" s="584" t="s">
        <v>455</v>
      </c>
    </row>
    <row r="40" spans="2:10" ht="59.1" customHeight="1">
      <c r="B40" s="256" t="s">
        <v>1074</v>
      </c>
      <c r="C40" s="256" t="s">
        <v>1075</v>
      </c>
      <c r="D40" s="257" t="s">
        <v>1076</v>
      </c>
      <c r="E40" s="257" t="s">
        <v>1077</v>
      </c>
      <c r="F40" s="256" t="s">
        <v>454</v>
      </c>
      <c r="G40" s="257" t="s">
        <v>1069</v>
      </c>
      <c r="H40" s="257"/>
      <c r="I40" s="327"/>
      <c r="J40" s="584" t="s">
        <v>455</v>
      </c>
    </row>
    <row r="41" spans="2:10" ht="59.1" customHeight="1">
      <c r="B41" s="256" t="s">
        <v>1078</v>
      </c>
      <c r="C41" s="256" t="s">
        <v>1079</v>
      </c>
      <c r="D41" s="257" t="s">
        <v>1080</v>
      </c>
      <c r="E41" s="257" t="s">
        <v>1081</v>
      </c>
      <c r="F41" s="256" t="s">
        <v>454</v>
      </c>
      <c r="G41" s="257" t="s">
        <v>1069</v>
      </c>
      <c r="H41" s="257"/>
      <c r="I41" s="327"/>
      <c r="J41" s="584" t="s">
        <v>455</v>
      </c>
    </row>
    <row r="42" spans="2:10" ht="59.1" customHeight="1">
      <c r="B42" s="256" t="s">
        <v>1082</v>
      </c>
      <c r="C42" s="256" t="s">
        <v>1083</v>
      </c>
      <c r="D42" s="257" t="s">
        <v>1084</v>
      </c>
      <c r="E42" s="257" t="s">
        <v>1085</v>
      </c>
      <c r="F42" s="256" t="s">
        <v>446</v>
      </c>
      <c r="G42" s="257" t="s">
        <v>976</v>
      </c>
      <c r="H42" s="257" t="s">
        <v>1086</v>
      </c>
      <c r="I42" s="327"/>
      <c r="J42" s="584" t="s">
        <v>455</v>
      </c>
    </row>
    <row r="43" spans="2:10" ht="59.1" customHeight="1">
      <c r="B43" s="256" t="s">
        <v>1087</v>
      </c>
      <c r="C43" s="256" t="s">
        <v>1088</v>
      </c>
      <c r="D43" s="257" t="s">
        <v>1089</v>
      </c>
      <c r="E43" s="257" t="s">
        <v>1090</v>
      </c>
      <c r="F43" s="256" t="s">
        <v>446</v>
      </c>
      <c r="G43" s="257" t="s">
        <v>976</v>
      </c>
      <c r="H43" s="257" t="s">
        <v>1091</v>
      </c>
      <c r="I43" s="327"/>
      <c r="J43" s="584" t="s">
        <v>455</v>
      </c>
    </row>
    <row r="44" spans="2:10" ht="59.1" customHeight="1">
      <c r="B44" s="256" t="s">
        <v>1092</v>
      </c>
      <c r="C44" s="256" t="s">
        <v>1093</v>
      </c>
      <c r="D44" s="257" t="s">
        <v>1094</v>
      </c>
      <c r="E44" s="257" t="s">
        <v>1095</v>
      </c>
      <c r="F44" s="256" t="s">
        <v>446</v>
      </c>
      <c r="G44" s="257" t="s">
        <v>976</v>
      </c>
      <c r="H44" s="257" t="s">
        <v>1096</v>
      </c>
      <c r="I44" s="327"/>
      <c r="J44" s="584" t="s">
        <v>455</v>
      </c>
    </row>
    <row r="45" spans="2:10" ht="59.1" customHeight="1">
      <c r="B45" s="256" t="s">
        <v>1097</v>
      </c>
      <c r="C45" s="256" t="s">
        <v>1098</v>
      </c>
      <c r="D45" s="257" t="s">
        <v>1099</v>
      </c>
      <c r="E45" s="257" t="s">
        <v>1100</v>
      </c>
      <c r="F45" s="256" t="s">
        <v>446</v>
      </c>
      <c r="G45" s="257" t="s">
        <v>980</v>
      </c>
      <c r="H45" s="257" t="s">
        <v>1101</v>
      </c>
      <c r="I45" s="327"/>
      <c r="J45" s="584" t="s">
        <v>455</v>
      </c>
    </row>
    <row r="46" spans="2:10" ht="58.5" customHeight="1">
      <c r="B46" s="256" t="s">
        <v>1102</v>
      </c>
      <c r="C46" s="256" t="s">
        <v>1103</v>
      </c>
      <c r="D46" s="257" t="s">
        <v>1104</v>
      </c>
      <c r="E46" s="257" t="s">
        <v>1105</v>
      </c>
      <c r="F46" s="256" t="s">
        <v>446</v>
      </c>
      <c r="G46" s="257" t="s">
        <v>980</v>
      </c>
      <c r="H46" s="257" t="s">
        <v>1106</v>
      </c>
      <c r="I46" s="327"/>
      <c r="J46" s="584" t="s">
        <v>455</v>
      </c>
    </row>
    <row r="47" spans="2:10" ht="58.5" customHeight="1">
      <c r="B47" s="256" t="s">
        <v>1107</v>
      </c>
      <c r="C47" s="256" t="s">
        <v>1108</v>
      </c>
      <c r="D47" s="257" t="s">
        <v>1109</v>
      </c>
      <c r="E47" s="257" t="s">
        <v>1110</v>
      </c>
      <c r="F47" s="256" t="s">
        <v>446</v>
      </c>
      <c r="G47" s="257" t="s">
        <v>980</v>
      </c>
      <c r="H47" s="257" t="s">
        <v>1111</v>
      </c>
      <c r="I47" s="327"/>
      <c r="J47" s="584" t="s">
        <v>455</v>
      </c>
    </row>
    <row r="48" spans="2:10" ht="58.5" customHeight="1">
      <c r="B48" s="256" t="s">
        <v>1112</v>
      </c>
      <c r="C48" s="256" t="s">
        <v>1113</v>
      </c>
      <c r="D48" s="257" t="s">
        <v>1114</v>
      </c>
      <c r="E48" s="257" t="s">
        <v>1115</v>
      </c>
      <c r="F48" s="256" t="s">
        <v>446</v>
      </c>
      <c r="G48" s="257" t="s">
        <v>984</v>
      </c>
      <c r="H48" s="257" t="s">
        <v>1116</v>
      </c>
      <c r="I48" s="327"/>
      <c r="J48" s="584" t="s">
        <v>455</v>
      </c>
    </row>
    <row r="49" spans="2:10" ht="58.5" customHeight="1">
      <c r="B49" s="256" t="s">
        <v>1117</v>
      </c>
      <c r="C49" s="256" t="s">
        <v>1118</v>
      </c>
      <c r="D49" s="257" t="s">
        <v>1119</v>
      </c>
      <c r="E49" s="257" t="s">
        <v>1120</v>
      </c>
      <c r="F49" s="256" t="s">
        <v>446</v>
      </c>
      <c r="G49" s="257" t="s">
        <v>984</v>
      </c>
      <c r="H49" s="257" t="s">
        <v>1121</v>
      </c>
      <c r="I49" s="327"/>
      <c r="J49" s="584" t="s">
        <v>455</v>
      </c>
    </row>
    <row r="50" spans="2:10" ht="58.5" customHeight="1">
      <c r="B50" s="256" t="s">
        <v>1122</v>
      </c>
      <c r="C50" s="256" t="s">
        <v>1123</v>
      </c>
      <c r="D50" s="257" t="s">
        <v>1124</v>
      </c>
      <c r="E50" s="257" t="s">
        <v>1125</v>
      </c>
      <c r="F50" s="256" t="s">
        <v>446</v>
      </c>
      <c r="G50" s="257" t="s">
        <v>984</v>
      </c>
      <c r="H50" s="257" t="s">
        <v>1126</v>
      </c>
      <c r="I50" s="327"/>
      <c r="J50" s="584" t="s">
        <v>455</v>
      </c>
    </row>
    <row r="51" spans="2:10" ht="58.5" customHeight="1">
      <c r="B51" s="256" t="s">
        <v>1127</v>
      </c>
      <c r="C51" s="256" t="s">
        <v>1128</v>
      </c>
      <c r="D51" s="257" t="s">
        <v>1129</v>
      </c>
      <c r="E51" s="257" t="s">
        <v>1130</v>
      </c>
      <c r="F51" s="256" t="s">
        <v>446</v>
      </c>
      <c r="G51" s="257" t="s">
        <v>988</v>
      </c>
      <c r="H51" s="257" t="s">
        <v>1131</v>
      </c>
      <c r="I51" s="327"/>
      <c r="J51" s="584" t="s">
        <v>455</v>
      </c>
    </row>
    <row r="52" spans="2:10" ht="59.1" customHeight="1">
      <c r="B52" s="256" t="s">
        <v>1132</v>
      </c>
      <c r="C52" s="256" t="s">
        <v>1133</v>
      </c>
      <c r="D52" s="257" t="s">
        <v>1134</v>
      </c>
      <c r="E52" s="257" t="s">
        <v>1135</v>
      </c>
      <c r="F52" s="256" t="s">
        <v>446</v>
      </c>
      <c r="G52" s="257" t="s">
        <v>988</v>
      </c>
      <c r="H52" s="257" t="s">
        <v>1136</v>
      </c>
      <c r="I52" s="327"/>
      <c r="J52" s="584" t="s">
        <v>455</v>
      </c>
    </row>
    <row r="53" spans="2:10" ht="59.1" customHeight="1">
      <c r="B53" s="256" t="s">
        <v>1137</v>
      </c>
      <c r="C53" s="256" t="s">
        <v>1138</v>
      </c>
      <c r="D53" s="257" t="s">
        <v>1139</v>
      </c>
      <c r="E53" s="257" t="s">
        <v>1140</v>
      </c>
      <c r="F53" s="256" t="s">
        <v>446</v>
      </c>
      <c r="G53" s="257" t="s">
        <v>988</v>
      </c>
      <c r="H53" s="257" t="s">
        <v>1141</v>
      </c>
      <c r="I53" s="327"/>
      <c r="J53" s="584" t="s">
        <v>455</v>
      </c>
    </row>
    <row r="54" spans="2:10" ht="59.1" customHeight="1">
      <c r="B54" s="256" t="s">
        <v>1142</v>
      </c>
      <c r="C54" s="256" t="s">
        <v>1143</v>
      </c>
      <c r="D54" s="257" t="s">
        <v>1144</v>
      </c>
      <c r="E54" s="257" t="s">
        <v>1145</v>
      </c>
      <c r="F54" s="256" t="s">
        <v>446</v>
      </c>
      <c r="G54" s="257" t="s">
        <v>1146</v>
      </c>
      <c r="H54" s="257" t="s">
        <v>1147</v>
      </c>
      <c r="I54" s="327"/>
      <c r="J54" s="584" t="s">
        <v>455</v>
      </c>
    </row>
    <row r="55" spans="2:10" ht="59.1" customHeight="1">
      <c r="B55" s="256" t="s">
        <v>1148</v>
      </c>
      <c r="C55" s="256" t="s">
        <v>1149</v>
      </c>
      <c r="D55" s="257" t="s">
        <v>1150</v>
      </c>
      <c r="E55" s="257" t="s">
        <v>1151</v>
      </c>
      <c r="F55" s="256" t="s">
        <v>446</v>
      </c>
      <c r="G55" s="257" t="s">
        <v>1146</v>
      </c>
      <c r="H55" s="257" t="s">
        <v>1152</v>
      </c>
      <c r="I55" s="327"/>
      <c r="J55" s="584" t="s">
        <v>455</v>
      </c>
    </row>
    <row r="56" spans="2:10" ht="59.1" customHeight="1">
      <c r="B56" s="256" t="s">
        <v>1153</v>
      </c>
      <c r="C56" s="256" t="s">
        <v>1154</v>
      </c>
      <c r="D56" s="257" t="s">
        <v>1155</v>
      </c>
      <c r="E56" s="257" t="s">
        <v>1156</v>
      </c>
      <c r="F56" s="256" t="s">
        <v>446</v>
      </c>
      <c r="G56" s="257" t="s">
        <v>1146</v>
      </c>
      <c r="H56" s="257" t="s">
        <v>1157</v>
      </c>
      <c r="I56" s="327"/>
      <c r="J56" s="584" t="s">
        <v>455</v>
      </c>
    </row>
    <row r="57" spans="2:10" ht="59.1" customHeight="1">
      <c r="B57" s="256" t="s">
        <v>1158</v>
      </c>
      <c r="C57" s="256" t="s">
        <v>1159</v>
      </c>
      <c r="D57" s="257" t="s">
        <v>1160</v>
      </c>
      <c r="E57" s="257" t="s">
        <v>1161</v>
      </c>
      <c r="F57" s="256" t="s">
        <v>446</v>
      </c>
      <c r="G57" s="257" t="s">
        <v>992</v>
      </c>
      <c r="H57" s="257" t="s">
        <v>1162</v>
      </c>
      <c r="I57" s="327"/>
      <c r="J57" s="584" t="s">
        <v>455</v>
      </c>
    </row>
    <row r="58" spans="2:10" ht="58.5" customHeight="1">
      <c r="B58" s="256" t="s">
        <v>1163</v>
      </c>
      <c r="C58" s="256" t="s">
        <v>1164</v>
      </c>
      <c r="D58" s="257" t="s">
        <v>1165</v>
      </c>
      <c r="E58" s="257" t="s">
        <v>1166</v>
      </c>
      <c r="F58" s="256" t="s">
        <v>446</v>
      </c>
      <c r="G58" s="257" t="s">
        <v>992</v>
      </c>
      <c r="H58" s="257" t="s">
        <v>1167</v>
      </c>
      <c r="I58" s="327"/>
      <c r="J58" s="584" t="s">
        <v>455</v>
      </c>
    </row>
    <row r="59" spans="2:10" ht="58.5" customHeight="1">
      <c r="B59" s="256" t="s">
        <v>1168</v>
      </c>
      <c r="C59" s="256" t="s">
        <v>1169</v>
      </c>
      <c r="D59" s="257" t="s">
        <v>1170</v>
      </c>
      <c r="E59" s="257" t="s">
        <v>1171</v>
      </c>
      <c r="F59" s="256" t="s">
        <v>446</v>
      </c>
      <c r="G59" s="257" t="s">
        <v>992</v>
      </c>
      <c r="H59" s="257" t="s">
        <v>1172</v>
      </c>
      <c r="I59" s="327"/>
      <c r="J59" s="584" t="s">
        <v>455</v>
      </c>
    </row>
    <row r="60" spans="2:10" ht="58.5" customHeight="1">
      <c r="B60" s="256" t="s">
        <v>1173</v>
      </c>
      <c r="C60" s="256" t="s">
        <v>1174</v>
      </c>
      <c r="D60" s="257" t="s">
        <v>1175</v>
      </c>
      <c r="E60" s="257" t="s">
        <v>949</v>
      </c>
      <c r="F60" s="256" t="s">
        <v>454</v>
      </c>
      <c r="G60" s="257" t="s">
        <v>972</v>
      </c>
      <c r="H60" s="257"/>
      <c r="I60" s="327"/>
      <c r="J60" s="584" t="s">
        <v>455</v>
      </c>
    </row>
    <row r="61" spans="2:10" ht="59.1" customHeight="1">
      <c r="B61" s="256" t="s">
        <v>1176</v>
      </c>
      <c r="C61" s="256" t="s">
        <v>1177</v>
      </c>
      <c r="D61" s="257" t="s">
        <v>1178</v>
      </c>
      <c r="E61" s="257" t="s">
        <v>949</v>
      </c>
      <c r="F61" s="256" t="s">
        <v>454</v>
      </c>
      <c r="G61" s="257" t="s">
        <v>972</v>
      </c>
      <c r="H61" s="257"/>
      <c r="I61" s="327"/>
      <c r="J61" s="584" t="s">
        <v>455</v>
      </c>
    </row>
    <row r="62" spans="2:10" ht="59.1" customHeight="1">
      <c r="B62" s="256" t="s">
        <v>1179</v>
      </c>
      <c r="C62" s="256" t="s">
        <v>1180</v>
      </c>
      <c r="D62" s="257" t="s">
        <v>1181</v>
      </c>
      <c r="E62" s="257" t="s">
        <v>949</v>
      </c>
      <c r="F62" s="256" t="s">
        <v>454</v>
      </c>
      <c r="G62" s="257" t="s">
        <v>972</v>
      </c>
      <c r="H62" s="257"/>
      <c r="I62" s="327"/>
      <c r="J62" s="584" t="s">
        <v>455</v>
      </c>
    </row>
    <row r="63" spans="2:10" ht="59.1" customHeight="1">
      <c r="B63" s="256" t="s">
        <v>1182</v>
      </c>
      <c r="C63" s="256" t="s">
        <v>1183</v>
      </c>
      <c r="D63" s="257" t="s">
        <v>1184</v>
      </c>
      <c r="E63" s="257" t="s">
        <v>949</v>
      </c>
      <c r="F63" s="256" t="s">
        <v>454</v>
      </c>
      <c r="G63" s="257" t="s">
        <v>953</v>
      </c>
      <c r="H63" s="257"/>
      <c r="I63" s="327"/>
      <c r="J63" s="584" t="s">
        <v>455</v>
      </c>
    </row>
    <row r="64" spans="2:10" ht="58.5" customHeight="1">
      <c r="B64" s="256" t="s">
        <v>1185</v>
      </c>
      <c r="C64" s="256" t="s">
        <v>1186</v>
      </c>
      <c r="D64" s="257" t="s">
        <v>1187</v>
      </c>
      <c r="E64" s="257" t="s">
        <v>949</v>
      </c>
      <c r="F64" s="256" t="s">
        <v>454</v>
      </c>
      <c r="G64" s="257" t="s">
        <v>953</v>
      </c>
      <c r="H64" s="257"/>
      <c r="I64" s="327"/>
      <c r="J64" s="584" t="s">
        <v>455</v>
      </c>
    </row>
    <row r="65" spans="2:10" ht="58.5" customHeight="1">
      <c r="B65" s="256" t="s">
        <v>1188</v>
      </c>
      <c r="C65" s="256" t="s">
        <v>1189</v>
      </c>
      <c r="D65" s="257" t="s">
        <v>1190</v>
      </c>
      <c r="E65" s="257" t="s">
        <v>949</v>
      </c>
      <c r="F65" s="256" t="s">
        <v>454</v>
      </c>
      <c r="G65" s="257" t="s">
        <v>953</v>
      </c>
      <c r="H65" s="257"/>
      <c r="I65" s="327"/>
      <c r="J65" s="584" t="s">
        <v>455</v>
      </c>
    </row>
    <row r="66" spans="2:10" ht="58.5" customHeight="1">
      <c r="B66" s="256" t="s">
        <v>1191</v>
      </c>
      <c r="C66" s="256" t="s">
        <v>1098</v>
      </c>
      <c r="D66" s="257" t="s">
        <v>1099</v>
      </c>
      <c r="E66" s="257" t="s">
        <v>957</v>
      </c>
      <c r="F66" s="256" t="s">
        <v>454</v>
      </c>
      <c r="G66" s="257" t="s">
        <v>958</v>
      </c>
      <c r="H66" s="257"/>
      <c r="I66" s="327"/>
      <c r="J66" s="584" t="s">
        <v>455</v>
      </c>
    </row>
    <row r="67" spans="2:10" ht="59.1" customHeight="1">
      <c r="B67" s="256" t="s">
        <v>1192</v>
      </c>
      <c r="C67" s="256" t="s">
        <v>1103</v>
      </c>
      <c r="D67" s="257" t="s">
        <v>1104</v>
      </c>
      <c r="E67" s="257" t="s">
        <v>957</v>
      </c>
      <c r="F67" s="256" t="s">
        <v>454</v>
      </c>
      <c r="G67" s="257" t="s">
        <v>958</v>
      </c>
      <c r="H67" s="257"/>
      <c r="I67" s="327"/>
      <c r="J67" s="584" t="s">
        <v>455</v>
      </c>
    </row>
    <row r="68" spans="2:10" ht="59.1" customHeight="1">
      <c r="B68" s="256" t="s">
        <v>1193</v>
      </c>
      <c r="C68" s="256" t="s">
        <v>1108</v>
      </c>
      <c r="D68" s="257" t="s">
        <v>1109</v>
      </c>
      <c r="E68" s="257" t="s">
        <v>957</v>
      </c>
      <c r="F68" s="256" t="s">
        <v>454</v>
      </c>
      <c r="G68" s="257" t="s">
        <v>958</v>
      </c>
      <c r="H68" s="257"/>
      <c r="I68" s="327"/>
      <c r="J68" s="584" t="s">
        <v>455</v>
      </c>
    </row>
    <row r="69" spans="2:10" ht="59.1" customHeight="1">
      <c r="B69" s="256" t="s">
        <v>1194</v>
      </c>
      <c r="C69" s="256" t="s">
        <v>1113</v>
      </c>
      <c r="D69" s="257" t="s">
        <v>1114</v>
      </c>
      <c r="E69" s="257" t="s">
        <v>957</v>
      </c>
      <c r="F69" s="256" t="s">
        <v>454</v>
      </c>
      <c r="G69" s="257" t="s">
        <v>961</v>
      </c>
      <c r="H69" s="257"/>
      <c r="I69" s="327"/>
      <c r="J69" s="584" t="s">
        <v>455</v>
      </c>
    </row>
    <row r="70" spans="2:10" ht="58.5" customHeight="1">
      <c r="B70" s="256" t="s">
        <v>1195</v>
      </c>
      <c r="C70" s="256" t="s">
        <v>1118</v>
      </c>
      <c r="D70" s="257" t="s">
        <v>1119</v>
      </c>
      <c r="E70" s="257" t="s">
        <v>957</v>
      </c>
      <c r="F70" s="256" t="s">
        <v>454</v>
      </c>
      <c r="G70" s="257" t="s">
        <v>961</v>
      </c>
      <c r="H70" s="257"/>
      <c r="I70" s="327"/>
      <c r="J70" s="584" t="s">
        <v>455</v>
      </c>
    </row>
    <row r="71" spans="2:10" ht="58.5" customHeight="1">
      <c r="B71" s="256" t="s">
        <v>1196</v>
      </c>
      <c r="C71" s="256" t="s">
        <v>1123</v>
      </c>
      <c r="D71" s="257" t="s">
        <v>1124</v>
      </c>
      <c r="E71" s="257" t="s">
        <v>957</v>
      </c>
      <c r="F71" s="256" t="s">
        <v>454</v>
      </c>
      <c r="G71" s="257" t="s">
        <v>961</v>
      </c>
      <c r="H71" s="257"/>
      <c r="I71" s="327"/>
      <c r="J71" s="584" t="s">
        <v>455</v>
      </c>
    </row>
    <row r="72" spans="2:10" ht="58.5" customHeight="1">
      <c r="B72" s="256" t="s">
        <v>1197</v>
      </c>
      <c r="C72" s="256" t="s">
        <v>1128</v>
      </c>
      <c r="D72" s="257" t="s">
        <v>1129</v>
      </c>
      <c r="E72" s="257" t="s">
        <v>957</v>
      </c>
      <c r="F72" s="256" t="s">
        <v>454</v>
      </c>
      <c r="G72" s="257" t="s">
        <v>965</v>
      </c>
      <c r="H72" s="257"/>
      <c r="I72" s="327"/>
      <c r="J72" s="584" t="s">
        <v>455</v>
      </c>
    </row>
    <row r="73" spans="2:10" ht="59.1" customHeight="1">
      <c r="B73" s="256" t="s">
        <v>1198</v>
      </c>
      <c r="C73" s="256" t="s">
        <v>1133</v>
      </c>
      <c r="D73" s="257" t="s">
        <v>1134</v>
      </c>
      <c r="E73" s="257" t="s">
        <v>957</v>
      </c>
      <c r="F73" s="256" t="s">
        <v>454</v>
      </c>
      <c r="G73" s="257" t="s">
        <v>965</v>
      </c>
      <c r="H73" s="257"/>
      <c r="I73" s="327"/>
      <c r="J73" s="584" t="s">
        <v>455</v>
      </c>
    </row>
    <row r="74" spans="2:10" ht="59.1" customHeight="1">
      <c r="B74" s="256" t="s">
        <v>1199</v>
      </c>
      <c r="C74" s="256" t="s">
        <v>1138</v>
      </c>
      <c r="D74" s="257" t="s">
        <v>1139</v>
      </c>
      <c r="E74" s="257" t="s">
        <v>957</v>
      </c>
      <c r="F74" s="256" t="s">
        <v>454</v>
      </c>
      <c r="G74" s="257" t="s">
        <v>965</v>
      </c>
      <c r="H74" s="257"/>
      <c r="I74" s="327"/>
      <c r="J74" s="584" t="s">
        <v>455</v>
      </c>
    </row>
    <row r="75" spans="2:10" ht="59.1" customHeight="1">
      <c r="B75" s="256" t="s">
        <v>1200</v>
      </c>
      <c r="C75" s="256" t="s">
        <v>1143</v>
      </c>
      <c r="D75" s="257" t="s">
        <v>1144</v>
      </c>
      <c r="E75" s="257" t="s">
        <v>957</v>
      </c>
      <c r="F75" s="256" t="s">
        <v>454</v>
      </c>
      <c r="G75" s="257" t="s">
        <v>1201</v>
      </c>
      <c r="H75" s="257"/>
      <c r="I75" s="327"/>
      <c r="J75" s="584" t="s">
        <v>455</v>
      </c>
    </row>
    <row r="76" spans="2:10" ht="58.5" customHeight="1">
      <c r="B76" s="256" t="s">
        <v>1202</v>
      </c>
      <c r="C76" s="256" t="s">
        <v>1149</v>
      </c>
      <c r="D76" s="257" t="s">
        <v>1150</v>
      </c>
      <c r="E76" s="257" t="s">
        <v>957</v>
      </c>
      <c r="F76" s="256" t="s">
        <v>454</v>
      </c>
      <c r="G76" s="257" t="s">
        <v>1201</v>
      </c>
      <c r="H76" s="257"/>
      <c r="I76" s="327"/>
      <c r="J76" s="584" t="s">
        <v>455</v>
      </c>
    </row>
    <row r="77" spans="2:10" ht="58.5" customHeight="1">
      <c r="B77" s="256" t="s">
        <v>1203</v>
      </c>
      <c r="C77" s="256" t="s">
        <v>1154</v>
      </c>
      <c r="D77" s="257" t="s">
        <v>1155</v>
      </c>
      <c r="E77" s="257" t="s">
        <v>957</v>
      </c>
      <c r="F77" s="256" t="s">
        <v>454</v>
      </c>
      <c r="G77" s="257" t="s">
        <v>1201</v>
      </c>
      <c r="H77" s="257"/>
      <c r="I77" s="327"/>
      <c r="J77" s="584" t="s">
        <v>455</v>
      </c>
    </row>
    <row r="78" spans="2:10" ht="58.5" customHeight="1">
      <c r="B78" s="256" t="s">
        <v>1204</v>
      </c>
      <c r="C78" s="256" t="s">
        <v>1159</v>
      </c>
      <c r="D78" s="257" t="s">
        <v>1160</v>
      </c>
      <c r="E78" s="257" t="s">
        <v>957</v>
      </c>
      <c r="F78" s="256" t="s">
        <v>454</v>
      </c>
      <c r="G78" s="257" t="s">
        <v>969</v>
      </c>
      <c r="H78" s="257"/>
      <c r="I78" s="327"/>
      <c r="J78" s="584" t="s">
        <v>455</v>
      </c>
    </row>
    <row r="79" spans="2:10" ht="59.1" customHeight="1">
      <c r="B79" s="256" t="s">
        <v>1205</v>
      </c>
      <c r="C79" s="256" t="s">
        <v>1164</v>
      </c>
      <c r="D79" s="257" t="s">
        <v>1165</v>
      </c>
      <c r="E79" s="257" t="s">
        <v>957</v>
      </c>
      <c r="F79" s="256" t="s">
        <v>454</v>
      </c>
      <c r="G79" s="257" t="s">
        <v>969</v>
      </c>
      <c r="H79" s="257"/>
      <c r="I79" s="327"/>
      <c r="J79" s="584" t="s">
        <v>455</v>
      </c>
    </row>
    <row r="80" spans="2:10" ht="59.1" customHeight="1">
      <c r="B80" s="256" t="s">
        <v>1206</v>
      </c>
      <c r="C80" s="256" t="s">
        <v>1169</v>
      </c>
      <c r="D80" s="257" t="s">
        <v>1170</v>
      </c>
      <c r="E80" s="257" t="s">
        <v>957</v>
      </c>
      <c r="F80" s="256" t="s">
        <v>454</v>
      </c>
      <c r="G80" s="257" t="s">
        <v>969</v>
      </c>
      <c r="H80" s="257"/>
      <c r="I80" s="327"/>
      <c r="J80" s="584" t="s">
        <v>455</v>
      </c>
    </row>
    <row r="81" spans="2:10" ht="59.1" customHeight="1">
      <c r="B81" s="256" t="s">
        <v>1207</v>
      </c>
      <c r="C81" s="256" t="s">
        <v>1208</v>
      </c>
      <c r="D81" s="257" t="s">
        <v>1209</v>
      </c>
      <c r="E81" s="257" t="s">
        <v>1210</v>
      </c>
      <c r="F81" s="256" t="s">
        <v>446</v>
      </c>
      <c r="G81" s="257" t="s">
        <v>1211</v>
      </c>
      <c r="H81" s="257"/>
      <c r="I81" s="327"/>
      <c r="J81" s="584" t="s">
        <v>455</v>
      </c>
    </row>
    <row r="82" spans="2:10" ht="59.1" customHeight="1">
      <c r="B82" s="256" t="s">
        <v>1212</v>
      </c>
      <c r="C82" s="256" t="s">
        <v>1213</v>
      </c>
      <c r="D82" s="257" t="s">
        <v>1214</v>
      </c>
      <c r="E82" s="257" t="s">
        <v>1215</v>
      </c>
      <c r="F82" s="256" t="s">
        <v>446</v>
      </c>
      <c r="G82" s="257" t="s">
        <v>1211</v>
      </c>
      <c r="H82" s="257"/>
      <c r="I82" s="327"/>
      <c r="J82" s="584" t="s">
        <v>455</v>
      </c>
    </row>
    <row r="83" spans="2:10" ht="58.5" customHeight="1">
      <c r="B83" s="256" t="s">
        <v>1216</v>
      </c>
      <c r="C83" s="256" t="s">
        <v>1217</v>
      </c>
      <c r="D83" s="257" t="s">
        <v>1218</v>
      </c>
      <c r="E83" s="257" t="s">
        <v>1219</v>
      </c>
      <c r="F83" s="256" t="s">
        <v>446</v>
      </c>
      <c r="G83" s="257" t="s">
        <v>1220</v>
      </c>
      <c r="H83" s="257"/>
      <c r="I83" s="327"/>
      <c r="J83" s="584" t="s">
        <v>455</v>
      </c>
    </row>
    <row r="84" spans="2:10" ht="58.5" customHeight="1">
      <c r="B84" s="256" t="s">
        <v>1221</v>
      </c>
      <c r="C84" s="256" t="s">
        <v>1222</v>
      </c>
      <c r="D84" s="257" t="s">
        <v>1223</v>
      </c>
      <c r="E84" s="257" t="s">
        <v>1224</v>
      </c>
      <c r="F84" s="256" t="s">
        <v>446</v>
      </c>
      <c r="G84" s="257" t="s">
        <v>1225</v>
      </c>
      <c r="H84" s="257"/>
      <c r="I84" s="327"/>
      <c r="J84" s="584" t="s">
        <v>455</v>
      </c>
    </row>
    <row r="85" spans="2:10" ht="58.5" customHeight="1">
      <c r="B85" s="256" t="s">
        <v>1226</v>
      </c>
      <c r="C85" s="256" t="s">
        <v>1227</v>
      </c>
      <c r="D85" s="257" t="s">
        <v>1228</v>
      </c>
      <c r="E85" s="257" t="s">
        <v>1229</v>
      </c>
      <c r="F85" s="256" t="s">
        <v>446</v>
      </c>
      <c r="G85" s="257" t="s">
        <v>1225</v>
      </c>
      <c r="H85" s="257"/>
      <c r="I85" s="327"/>
      <c r="J85" s="584" t="s">
        <v>455</v>
      </c>
    </row>
    <row r="86" spans="2:10" ht="59.1" customHeight="1">
      <c r="B86" s="256" t="s">
        <v>1230</v>
      </c>
      <c r="C86" s="256" t="s">
        <v>1231</v>
      </c>
      <c r="D86" s="257" t="s">
        <v>1232</v>
      </c>
      <c r="E86" s="257" t="s">
        <v>1233</v>
      </c>
      <c r="F86" s="256" t="s">
        <v>446</v>
      </c>
      <c r="G86" s="257" t="s">
        <v>1225</v>
      </c>
      <c r="H86" s="257"/>
      <c r="I86" s="327"/>
      <c r="J86" s="584" t="s">
        <v>455</v>
      </c>
    </row>
    <row r="87" spans="2:10" ht="58.5" customHeight="1">
      <c r="B87" s="256" t="s">
        <v>1234</v>
      </c>
      <c r="C87" s="256" t="s">
        <v>1235</v>
      </c>
      <c r="D87" s="257" t="s">
        <v>1236</v>
      </c>
      <c r="E87" s="257" t="s">
        <v>1237</v>
      </c>
      <c r="F87" s="256" t="s">
        <v>446</v>
      </c>
      <c r="G87" s="257" t="s">
        <v>1225</v>
      </c>
      <c r="H87" s="257"/>
      <c r="I87" s="327"/>
      <c r="J87" s="584" t="s">
        <v>455</v>
      </c>
    </row>
    <row r="88" spans="2:10" ht="59.1" customHeight="1">
      <c r="B88" s="256" t="s">
        <v>1238</v>
      </c>
      <c r="C88" s="256" t="s">
        <v>1239</v>
      </c>
      <c r="D88" s="257" t="s">
        <v>1240</v>
      </c>
      <c r="E88" s="257" t="s">
        <v>1241</v>
      </c>
      <c r="F88" s="256" t="s">
        <v>446</v>
      </c>
      <c r="G88" s="257" t="s">
        <v>1225</v>
      </c>
      <c r="H88" s="257"/>
      <c r="I88" s="327"/>
      <c r="J88" s="584" t="s">
        <v>455</v>
      </c>
    </row>
    <row r="89" spans="2:10" ht="59.1" customHeight="1">
      <c r="B89" s="256" t="s">
        <v>1242</v>
      </c>
      <c r="C89" s="256" t="s">
        <v>1208</v>
      </c>
      <c r="D89" s="257" t="s">
        <v>1209</v>
      </c>
      <c r="E89" s="257" t="s">
        <v>1243</v>
      </c>
      <c r="F89" s="256" t="s">
        <v>454</v>
      </c>
      <c r="G89" s="257" t="s">
        <v>1244</v>
      </c>
      <c r="H89" s="257" t="s">
        <v>1245</v>
      </c>
      <c r="I89" s="327"/>
      <c r="J89" s="584" t="s">
        <v>455</v>
      </c>
    </row>
    <row r="90" spans="2:10" ht="59.1" customHeight="1"/>
    <row r="91" spans="2:10" ht="59.1" customHeight="1"/>
    <row r="92" spans="2:10" ht="59.1" customHeight="1"/>
    <row r="93" spans="2:10" ht="59.1" customHeight="1"/>
    <row r="101" s="579" customFormat="1"/>
    <row r="102" s="579" customFormat="1"/>
    <row r="103" s="579" customFormat="1"/>
  </sheetData>
  <mergeCells count="1">
    <mergeCell ref="B2:J2"/>
  </mergeCells>
  <phoneticPr fontId="96" type="noConversion"/>
  <conditionalFormatting sqref="B4:J89 B104:J10048">
    <cfRule type="expression" dxfId="388" priority="5">
      <formula>OR($J4="New",$J4="Updated")</formula>
    </cfRule>
  </conditionalFormatting>
  <conditionalFormatting sqref="F1:F89 F104:F10048">
    <cfRule type="cellIs" dxfId="387" priority="1" stopIfTrue="1" operator="equal">
      <formula>"Validation"</formula>
    </cfRule>
    <cfRule type="cellIs" dxfId="386" priority="2" operator="equal">
      <formula>"Pre-populated"</formula>
    </cfRule>
  </conditionalFormatting>
  <conditionalFormatting sqref="J1:J89 J104:J10048">
    <cfRule type="cellIs" dxfId="385" priority="3" operator="equal">
      <formula>"Updated"</formula>
    </cfRule>
    <cfRule type="cellIs" dxfId="384" priority="4" operator="equal">
      <formula>"New"</formula>
    </cfRule>
  </conditionalFormatting>
  <dataValidations disablePrompts="1" count="1">
    <dataValidation type="list" allowBlank="1" showInputMessage="1" showErrorMessage="1" sqref="J4 F4" xr:uid="{3E2F9197-0F63-492D-AAB6-B112ED3C3182}">
      <formula1>#REF!</formula1>
    </dataValidation>
  </dataValidations>
  <pageMargins left="0.70866141732283472" right="0.70866141732283472" top="0.74803149606299213" bottom="0.74803149606299213" header="0.31496062992125984" footer="0.31496062992125984"/>
  <pageSetup paperSize="9" scale="82" fitToHeight="0" orientation="landscape" r:id="rId1"/>
  <headerFooter>
    <oddFooter>&amp;C_x000D_&amp;1#&amp;"Calibri"&amp;10&amp;K000000 Classification: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P70"/>
  <sheetViews>
    <sheetView showGridLines="0"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8.28515625" style="16" customWidth="1"/>
    <col min="5" max="5" width="40.7109375" style="16" customWidth="1"/>
    <col min="6" max="6" width="24.7109375" style="16" customWidth="1"/>
    <col min="7" max="13" width="22.5703125" style="16" customWidth="1"/>
    <col min="14" max="14" width="7.7109375" style="16" customWidth="1"/>
    <col min="15" max="16384" width="10.42578125" style="16"/>
  </cols>
  <sheetData>
    <row r="1" spans="1:14">
      <c r="A1" s="3" t="s">
        <v>1246</v>
      </c>
    </row>
    <row r="3" spans="1:14" ht="15" customHeight="1"/>
    <row r="4" spans="1:14" ht="25.5" customHeight="1">
      <c r="B4" s="96"/>
      <c r="C4" s="778" t="s">
        <v>365</v>
      </c>
      <c r="D4" s="778"/>
      <c r="E4" s="778"/>
      <c r="F4" s="778"/>
      <c r="G4" s="779"/>
      <c r="H4" s="779"/>
      <c r="I4" s="779"/>
      <c r="J4" s="779"/>
      <c r="K4" s="97"/>
      <c r="L4" s="7"/>
      <c r="M4" s="8" t="s">
        <v>395</v>
      </c>
      <c r="N4" s="9" t="str">
        <f>'010'!E8</f>
        <v>1234</v>
      </c>
    </row>
    <row r="5" spans="1:14" ht="21">
      <c r="F5" s="81"/>
    </row>
    <row r="6" spans="1:14" ht="25.5" customHeight="1">
      <c r="D6" s="6" t="s">
        <v>1247</v>
      </c>
      <c r="E6" s="98"/>
      <c r="F6" s="98"/>
      <c r="G6" s="99"/>
      <c r="H6" s="99"/>
      <c r="I6" s="99"/>
      <c r="J6" s="99"/>
      <c r="K6" s="99"/>
      <c r="L6" s="99"/>
      <c r="M6" s="99"/>
    </row>
    <row r="7" spans="1:14" ht="25.5" customHeight="1">
      <c r="E7" s="3"/>
    </row>
    <row r="8" spans="1:14" ht="15" customHeight="1">
      <c r="D8" s="780" t="s">
        <v>1248</v>
      </c>
      <c r="E8" s="780"/>
      <c r="F8" s="780"/>
      <c r="G8" s="780"/>
      <c r="H8" s="780"/>
      <c r="I8" s="780"/>
      <c r="J8" s="780"/>
      <c r="K8" s="78"/>
      <c r="L8" s="78"/>
      <c r="M8" s="78"/>
      <c r="N8" s="78"/>
    </row>
    <row r="9" spans="1:14" ht="15" customHeight="1">
      <c r="A9" s="3"/>
      <c r="D9" s="780" t="s">
        <v>1249</v>
      </c>
      <c r="E9" s="780"/>
      <c r="F9" s="780"/>
      <c r="G9" s="780"/>
      <c r="H9" s="780"/>
      <c r="I9" s="780"/>
      <c r="J9" s="780"/>
      <c r="K9" s="780"/>
      <c r="L9" s="780"/>
      <c r="M9" s="780"/>
      <c r="N9" s="780"/>
    </row>
    <row r="10" spans="1:14" ht="15" customHeight="1">
      <c r="A10" s="3"/>
      <c r="D10" s="781" t="s">
        <v>1250</v>
      </c>
      <c r="E10" s="781"/>
      <c r="F10" s="781"/>
      <c r="G10" s="781"/>
      <c r="H10" s="781"/>
      <c r="I10" s="781"/>
      <c r="J10" s="781"/>
      <c r="K10" s="781"/>
      <c r="L10" s="781"/>
      <c r="M10" s="781"/>
      <c r="N10" s="95"/>
    </row>
    <row r="11" spans="1:14" ht="16.149999999999999" customHeight="1">
      <c r="B11" s="78"/>
      <c r="N11" s="3"/>
    </row>
    <row r="12" spans="1:14" ht="16.149999999999999" customHeight="1">
      <c r="B12" s="78"/>
      <c r="D12" s="730" t="s">
        <v>1251</v>
      </c>
      <c r="E12" s="730"/>
      <c r="F12" s="730"/>
      <c r="G12" s="730"/>
      <c r="H12" s="730"/>
      <c r="I12" s="730"/>
      <c r="J12" s="730"/>
      <c r="K12" s="730"/>
      <c r="L12" s="730"/>
      <c r="M12" s="730"/>
      <c r="N12" s="3"/>
    </row>
    <row r="13" spans="1:14" ht="16.149999999999999" customHeight="1">
      <c r="D13" s="730"/>
      <c r="E13" s="730"/>
      <c r="F13" s="731"/>
      <c r="G13" s="731"/>
      <c r="H13" s="731"/>
      <c r="I13" s="731"/>
      <c r="J13" s="731"/>
      <c r="K13" s="731"/>
      <c r="L13" s="731"/>
      <c r="M13" s="731"/>
    </row>
    <row r="14" spans="1:14" ht="16.149999999999999" customHeight="1">
      <c r="B14" s="89"/>
      <c r="E14" s="332"/>
      <c r="F14" s="750" t="s">
        <v>860</v>
      </c>
      <c r="G14" s="751"/>
      <c r="H14" s="751"/>
      <c r="I14" s="751"/>
      <c r="J14" s="751"/>
      <c r="K14" s="751"/>
      <c r="L14" s="751"/>
      <c r="M14" s="752"/>
    </row>
    <row r="15" spans="1:14" ht="25.5" customHeight="1">
      <c r="B15" s="89"/>
      <c r="F15" s="84" t="s">
        <v>861</v>
      </c>
      <c r="G15" s="84" t="s">
        <v>862</v>
      </c>
      <c r="H15" s="84" t="s">
        <v>863</v>
      </c>
      <c r="I15" s="84" t="s">
        <v>864</v>
      </c>
      <c r="J15" s="84" t="s">
        <v>865</v>
      </c>
      <c r="K15" s="84" t="s">
        <v>866</v>
      </c>
      <c r="L15" s="84" t="s">
        <v>867</v>
      </c>
      <c r="M15" s="85" t="s">
        <v>868</v>
      </c>
    </row>
    <row r="16" spans="1:14" ht="25.5" customHeight="1">
      <c r="B16" s="89"/>
      <c r="E16" s="570"/>
      <c r="F16" s="87" t="s">
        <v>514</v>
      </c>
      <c r="G16" s="87" t="s">
        <v>515</v>
      </c>
      <c r="H16" s="87" t="s">
        <v>536</v>
      </c>
      <c r="I16" s="87" t="s">
        <v>537</v>
      </c>
      <c r="J16" s="87" t="s">
        <v>538</v>
      </c>
      <c r="K16" s="87" t="s">
        <v>539</v>
      </c>
      <c r="L16" s="87" t="s">
        <v>540</v>
      </c>
      <c r="M16" s="88" t="s">
        <v>541</v>
      </c>
    </row>
    <row r="17" spans="1:16" ht="30" customHeight="1">
      <c r="B17" s="89"/>
      <c r="D17" s="766" t="s">
        <v>1252</v>
      </c>
      <c r="E17" s="766"/>
      <c r="F17" s="1068"/>
      <c r="G17" s="1068"/>
      <c r="H17" s="1068"/>
      <c r="I17" s="1068"/>
      <c r="J17" s="1068"/>
      <c r="K17" s="1068"/>
      <c r="L17" s="1068"/>
      <c r="M17" s="1068"/>
    </row>
    <row r="18" spans="1:16" ht="64.900000000000006" customHeight="1">
      <c r="B18" s="78"/>
      <c r="D18" s="71">
        <v>1</v>
      </c>
      <c r="E18" s="100" t="s">
        <v>1253</v>
      </c>
      <c r="F18" s="586" t="s">
        <v>1254</v>
      </c>
      <c r="G18" s="585" t="s">
        <v>1255</v>
      </c>
      <c r="H18" s="585" t="s">
        <v>1256</v>
      </c>
      <c r="I18" s="585" t="s">
        <v>1257</v>
      </c>
      <c r="J18" s="585" t="s">
        <v>1258</v>
      </c>
      <c r="K18" s="585" t="s">
        <v>1259</v>
      </c>
      <c r="L18" s="586" t="s">
        <v>1260</v>
      </c>
      <c r="M18" s="585" t="s">
        <v>1261</v>
      </c>
      <c r="O18" s="180"/>
      <c r="P18" s="180"/>
    </row>
    <row r="19" spans="1:16" ht="46.9" customHeight="1">
      <c r="B19" s="78"/>
      <c r="D19" s="101">
        <v>2</v>
      </c>
      <c r="E19" s="102" t="s">
        <v>1262</v>
      </c>
      <c r="F19" s="587" t="s">
        <v>1263</v>
      </c>
      <c r="G19" s="763"/>
      <c r="H19" s="764"/>
      <c r="I19" s="764"/>
      <c r="J19" s="764"/>
      <c r="K19" s="765"/>
      <c r="L19" s="587" t="s">
        <v>1264</v>
      </c>
      <c r="M19" s="330"/>
    </row>
    <row r="20" spans="1:16" ht="30" customHeight="1">
      <c r="B20" s="78"/>
      <c r="D20" s="783" t="s">
        <v>1265</v>
      </c>
      <c r="E20" s="784"/>
      <c r="F20" s="1069"/>
      <c r="G20" s="1069"/>
      <c r="H20" s="1069"/>
      <c r="I20" s="1069"/>
      <c r="J20" s="1069"/>
      <c r="K20" s="1069"/>
      <c r="L20" s="1069"/>
      <c r="M20" s="1069"/>
    </row>
    <row r="21" spans="1:16" ht="46.9" customHeight="1">
      <c r="A21" s="3"/>
      <c r="B21" s="78"/>
      <c r="D21" s="71">
        <v>3</v>
      </c>
      <c r="E21" s="103" t="s">
        <v>1253</v>
      </c>
      <c r="F21" s="586" t="s">
        <v>1266</v>
      </c>
      <c r="G21" s="585" t="s">
        <v>1255</v>
      </c>
      <c r="H21" s="585" t="s">
        <v>1267</v>
      </c>
      <c r="I21" s="585" t="s">
        <v>1268</v>
      </c>
      <c r="J21" s="585" t="s">
        <v>1269</v>
      </c>
      <c r="K21" s="585" t="s">
        <v>1270</v>
      </c>
      <c r="L21" s="586" t="s">
        <v>1271</v>
      </c>
      <c r="M21" s="585" t="s">
        <v>1272</v>
      </c>
      <c r="O21" s="180"/>
      <c r="P21" s="180"/>
    </row>
    <row r="22" spans="1:16" ht="46.9" customHeight="1">
      <c r="A22" s="3"/>
      <c r="B22" s="78"/>
      <c r="D22" s="71">
        <v>4</v>
      </c>
      <c r="E22" s="102" t="s">
        <v>1262</v>
      </c>
      <c r="F22" s="587" t="s">
        <v>1273</v>
      </c>
      <c r="G22" s="760"/>
      <c r="H22" s="761"/>
      <c r="I22" s="761"/>
      <c r="J22" s="761"/>
      <c r="K22" s="762"/>
      <c r="L22" s="587" t="s">
        <v>1274</v>
      </c>
      <c r="M22" s="588"/>
      <c r="N22" s="66"/>
    </row>
    <row r="23" spans="1:16" ht="18" customHeight="1">
      <c r="D23" s="69"/>
      <c r="E23" s="69"/>
      <c r="F23" s="69"/>
      <c r="G23" s="69"/>
      <c r="H23" s="69"/>
      <c r="I23" s="69"/>
      <c r="J23" s="69"/>
      <c r="K23" s="69"/>
      <c r="L23" s="69"/>
      <c r="M23" s="69"/>
      <c r="N23" s="67"/>
    </row>
    <row r="24" spans="1:16" ht="18" customHeight="1">
      <c r="D24" s="69"/>
      <c r="E24" s="69"/>
      <c r="F24" s="69"/>
      <c r="G24" s="69"/>
      <c r="H24" s="69"/>
      <c r="I24" s="69"/>
      <c r="J24" s="69"/>
      <c r="K24" s="69"/>
      <c r="L24" s="69"/>
      <c r="M24" s="69"/>
      <c r="N24" s="67"/>
    </row>
    <row r="25" spans="1:16" ht="17.25" customHeight="1">
      <c r="D25" s="730" t="s">
        <v>1275</v>
      </c>
      <c r="E25" s="730"/>
      <c r="F25" s="730"/>
      <c r="G25" s="730"/>
      <c r="H25" s="730"/>
      <c r="I25" s="730"/>
      <c r="J25" s="730"/>
      <c r="K25" s="730"/>
      <c r="L25" s="730"/>
      <c r="M25" s="730"/>
      <c r="N25" s="69"/>
    </row>
    <row r="26" spans="1:16" ht="16.5" customHeight="1">
      <c r="D26" s="730"/>
      <c r="E26" s="730"/>
      <c r="F26" s="730"/>
      <c r="G26" s="730"/>
      <c r="H26" s="730"/>
      <c r="I26" s="730"/>
      <c r="J26" s="730"/>
      <c r="K26" s="730"/>
      <c r="L26" s="730"/>
      <c r="M26" s="730"/>
      <c r="N26" s="69"/>
    </row>
    <row r="27" spans="1:16" ht="80.099999999999994">
      <c r="A27" s="3"/>
      <c r="D27" s="772" t="s">
        <v>1276</v>
      </c>
      <c r="E27" s="773"/>
      <c r="F27" s="65" t="s">
        <v>1277</v>
      </c>
      <c r="G27" s="65" t="s">
        <v>1278</v>
      </c>
      <c r="H27" s="65" t="s">
        <v>1279</v>
      </c>
      <c r="I27" s="65" t="s">
        <v>1280</v>
      </c>
      <c r="J27" s="104"/>
      <c r="K27" s="104" t="s">
        <v>1281</v>
      </c>
      <c r="L27" s="104"/>
      <c r="M27" s="104"/>
      <c r="N27" s="69"/>
    </row>
    <row r="28" spans="1:16">
      <c r="A28" s="3"/>
      <c r="D28" s="772"/>
      <c r="E28" s="773"/>
      <c r="F28" s="70" t="s">
        <v>542</v>
      </c>
      <c r="G28" s="70" t="s">
        <v>543</v>
      </c>
      <c r="H28" s="70" t="s">
        <v>895</v>
      </c>
      <c r="I28" s="70" t="s">
        <v>896</v>
      </c>
      <c r="J28" s="105"/>
      <c r="K28" s="105"/>
      <c r="L28" s="782"/>
      <c r="M28" s="782"/>
    </row>
    <row r="29" spans="1:16">
      <c r="A29" s="3"/>
      <c r="D29" s="106"/>
      <c r="E29" s="385">
        <v>1991</v>
      </c>
      <c r="F29" s="107" t="s">
        <v>1282</v>
      </c>
      <c r="G29" s="108">
        <v>0</v>
      </c>
      <c r="H29" s="331" t="s">
        <v>1283</v>
      </c>
      <c r="I29" s="92" t="s">
        <v>1284</v>
      </c>
      <c r="J29" s="109"/>
      <c r="K29" s="110"/>
      <c r="L29" s="767"/>
      <c r="M29" s="767"/>
    </row>
    <row r="30" spans="1:16">
      <c r="A30" s="3"/>
      <c r="D30" s="106"/>
      <c r="E30" s="385">
        <v>1992</v>
      </c>
      <c r="F30" s="107" t="s">
        <v>1285</v>
      </c>
      <c r="G30" s="108">
        <v>0</v>
      </c>
      <c r="H30" s="331" t="s">
        <v>1283</v>
      </c>
      <c r="I30" s="92" t="s">
        <v>1284</v>
      </c>
      <c r="J30" s="109"/>
      <c r="K30" s="110"/>
      <c r="L30" s="767"/>
      <c r="M30" s="767"/>
    </row>
    <row r="31" spans="1:16">
      <c r="A31" s="3"/>
      <c r="D31" s="106"/>
      <c r="E31" s="385">
        <v>1993</v>
      </c>
      <c r="F31" s="107" t="s">
        <v>1286</v>
      </c>
      <c r="G31" s="108">
        <v>0</v>
      </c>
      <c r="H31" s="331" t="s">
        <v>1283</v>
      </c>
      <c r="I31" s="92" t="s">
        <v>1284</v>
      </c>
      <c r="J31" s="109"/>
      <c r="K31" s="110"/>
      <c r="L31" s="767"/>
      <c r="M31" s="767"/>
    </row>
    <row r="32" spans="1:16">
      <c r="A32" s="3"/>
      <c r="D32" s="106"/>
      <c r="E32" s="385">
        <v>1994</v>
      </c>
      <c r="F32" s="107" t="s">
        <v>1287</v>
      </c>
      <c r="G32" s="108">
        <v>0</v>
      </c>
      <c r="H32" s="331" t="s">
        <v>1283</v>
      </c>
      <c r="I32" s="92" t="s">
        <v>1284</v>
      </c>
      <c r="J32" s="109"/>
      <c r="K32" s="110"/>
      <c r="L32" s="767"/>
      <c r="M32" s="767"/>
    </row>
    <row r="33" spans="1:13">
      <c r="A33" s="3"/>
      <c r="D33" s="106"/>
      <c r="E33" s="385">
        <v>1995</v>
      </c>
      <c r="F33" s="107" t="s">
        <v>1288</v>
      </c>
      <c r="G33" s="108">
        <v>0</v>
      </c>
      <c r="H33" s="331" t="s">
        <v>1283</v>
      </c>
      <c r="I33" s="92" t="s">
        <v>1284</v>
      </c>
      <c r="J33" s="109"/>
      <c r="K33" s="110"/>
      <c r="L33" s="767"/>
      <c r="M33" s="767"/>
    </row>
    <row r="34" spans="1:13">
      <c r="A34" s="3"/>
      <c r="D34" s="106"/>
      <c r="E34" s="385">
        <v>1996</v>
      </c>
      <c r="F34" s="107" t="s">
        <v>1289</v>
      </c>
      <c r="G34" s="108">
        <v>0</v>
      </c>
      <c r="H34" s="331" t="s">
        <v>1283</v>
      </c>
      <c r="I34" s="92" t="s">
        <v>1284</v>
      </c>
      <c r="J34" s="109"/>
      <c r="K34" s="110"/>
      <c r="L34" s="767"/>
      <c r="M34" s="767"/>
    </row>
    <row r="35" spans="1:13">
      <c r="A35" s="3"/>
      <c r="D35" s="106"/>
      <c r="E35" s="385">
        <v>1997</v>
      </c>
      <c r="F35" s="107" t="s">
        <v>1290</v>
      </c>
      <c r="G35" s="108">
        <v>0</v>
      </c>
      <c r="H35" s="331" t="s">
        <v>1283</v>
      </c>
      <c r="I35" s="92" t="s">
        <v>1284</v>
      </c>
      <c r="J35" s="109"/>
      <c r="K35" s="110"/>
      <c r="L35" s="767"/>
      <c r="M35" s="767"/>
    </row>
    <row r="36" spans="1:13">
      <c r="A36" s="3"/>
      <c r="D36" s="106"/>
      <c r="E36" s="385">
        <v>1998</v>
      </c>
      <c r="F36" s="107" t="s">
        <v>1291</v>
      </c>
      <c r="G36" s="108">
        <v>0</v>
      </c>
      <c r="H36" s="331" t="s">
        <v>1283</v>
      </c>
      <c r="I36" s="92" t="s">
        <v>1284</v>
      </c>
      <c r="J36" s="109"/>
      <c r="K36" s="110"/>
      <c r="L36" s="767"/>
      <c r="M36" s="767"/>
    </row>
    <row r="37" spans="1:13">
      <c r="A37" s="3"/>
      <c r="D37" s="106"/>
      <c r="E37" s="385">
        <v>1999</v>
      </c>
      <c r="F37" s="107" t="s">
        <v>1292</v>
      </c>
      <c r="G37" s="108">
        <v>0</v>
      </c>
      <c r="H37" s="331" t="s">
        <v>1283</v>
      </c>
      <c r="I37" s="92" t="s">
        <v>1284</v>
      </c>
      <c r="J37" s="109"/>
      <c r="K37" s="110"/>
      <c r="L37" s="767"/>
      <c r="M37" s="767"/>
    </row>
    <row r="38" spans="1:13">
      <c r="A38" s="3"/>
      <c r="D38" s="106"/>
      <c r="E38" s="385">
        <v>2000</v>
      </c>
      <c r="F38" s="107" t="s">
        <v>1293</v>
      </c>
      <c r="G38" s="108">
        <v>0</v>
      </c>
      <c r="H38" s="331" t="s">
        <v>1283</v>
      </c>
      <c r="I38" s="92" t="s">
        <v>1284</v>
      </c>
      <c r="J38" s="109"/>
      <c r="K38" s="110"/>
      <c r="L38" s="767"/>
      <c r="M38" s="767"/>
    </row>
    <row r="39" spans="1:13">
      <c r="A39" s="3"/>
      <c r="D39" s="106"/>
      <c r="E39" s="385">
        <v>2001</v>
      </c>
      <c r="F39" s="107" t="s">
        <v>1294</v>
      </c>
      <c r="G39" s="108">
        <v>0</v>
      </c>
      <c r="H39" s="331" t="s">
        <v>1283</v>
      </c>
      <c r="I39" s="92" t="s">
        <v>1284</v>
      </c>
      <c r="J39" s="109"/>
      <c r="K39" s="110"/>
      <c r="L39" s="767"/>
      <c r="M39" s="767"/>
    </row>
    <row r="40" spans="1:13">
      <c r="A40" s="3"/>
      <c r="D40" s="106"/>
      <c r="E40" s="385">
        <v>2002</v>
      </c>
      <c r="F40" s="107" t="s">
        <v>1295</v>
      </c>
      <c r="G40" s="108">
        <v>0</v>
      </c>
      <c r="H40" s="331" t="s">
        <v>1283</v>
      </c>
      <c r="I40" s="92" t="s">
        <v>1284</v>
      </c>
      <c r="J40" s="109"/>
      <c r="K40" s="110"/>
      <c r="L40" s="767"/>
      <c r="M40" s="767"/>
    </row>
    <row r="41" spans="1:13">
      <c r="A41" s="3"/>
      <c r="D41" s="106"/>
      <c r="E41" s="385">
        <v>2003</v>
      </c>
      <c r="F41" s="107" t="s">
        <v>1296</v>
      </c>
      <c r="G41" s="108">
        <v>0</v>
      </c>
      <c r="H41" s="331" t="s">
        <v>1283</v>
      </c>
      <c r="I41" s="92" t="s">
        <v>1284</v>
      </c>
      <c r="J41" s="109"/>
      <c r="K41" s="110"/>
      <c r="L41" s="767"/>
      <c r="M41" s="767"/>
    </row>
    <row r="42" spans="1:13">
      <c r="A42" s="3"/>
      <c r="D42" s="106"/>
      <c r="E42" s="385">
        <v>2004</v>
      </c>
      <c r="F42" s="107" t="s">
        <v>1297</v>
      </c>
      <c r="G42" s="108">
        <v>0</v>
      </c>
      <c r="H42" s="331" t="s">
        <v>1283</v>
      </c>
      <c r="I42" s="92" t="s">
        <v>1284</v>
      </c>
      <c r="J42" s="109"/>
      <c r="K42" s="110"/>
      <c r="L42" s="767"/>
      <c r="M42" s="767"/>
    </row>
    <row r="43" spans="1:13">
      <c r="A43" s="3"/>
      <c r="D43" s="106"/>
      <c r="E43" s="385">
        <v>2005</v>
      </c>
      <c r="F43" s="107" t="s">
        <v>1298</v>
      </c>
      <c r="G43" s="108">
        <v>0</v>
      </c>
      <c r="H43" s="331" t="s">
        <v>1283</v>
      </c>
      <c r="I43" s="92" t="s">
        <v>1284</v>
      </c>
      <c r="J43" s="109"/>
      <c r="K43" s="110"/>
      <c r="L43" s="767"/>
      <c r="M43" s="767"/>
    </row>
    <row r="44" spans="1:13">
      <c r="A44" s="3"/>
      <c r="D44" s="106"/>
      <c r="E44" s="385">
        <v>2006</v>
      </c>
      <c r="F44" s="107" t="s">
        <v>1299</v>
      </c>
      <c r="G44" s="108">
        <v>0</v>
      </c>
      <c r="H44" s="331" t="s">
        <v>1283</v>
      </c>
      <c r="I44" s="92" t="s">
        <v>1284</v>
      </c>
      <c r="J44" s="109"/>
      <c r="K44" s="110"/>
      <c r="L44" s="767"/>
      <c r="M44" s="767"/>
    </row>
    <row r="45" spans="1:13">
      <c r="A45" s="3"/>
      <c r="D45" s="106"/>
      <c r="E45" s="385">
        <v>2007</v>
      </c>
      <c r="F45" s="107" t="s">
        <v>1300</v>
      </c>
      <c r="G45" s="108">
        <v>0</v>
      </c>
      <c r="H45" s="331" t="s">
        <v>1283</v>
      </c>
      <c r="I45" s="92" t="s">
        <v>1284</v>
      </c>
      <c r="J45" s="109"/>
      <c r="K45" s="110"/>
      <c r="L45" s="767"/>
      <c r="M45" s="767"/>
    </row>
    <row r="46" spans="1:13">
      <c r="A46" s="3"/>
      <c r="D46" s="106"/>
      <c r="E46" s="385">
        <v>2008</v>
      </c>
      <c r="F46" s="107" t="s">
        <v>1301</v>
      </c>
      <c r="G46" s="108">
        <v>0</v>
      </c>
      <c r="H46" s="331" t="s">
        <v>1283</v>
      </c>
      <c r="I46" s="92" t="s">
        <v>1284</v>
      </c>
      <c r="J46" s="109"/>
      <c r="K46" s="110"/>
      <c r="L46" s="767"/>
      <c r="M46" s="767"/>
    </row>
    <row r="47" spans="1:13">
      <c r="A47" s="3"/>
      <c r="D47" s="106"/>
      <c r="E47" s="385">
        <v>2009</v>
      </c>
      <c r="F47" s="107" t="s">
        <v>1302</v>
      </c>
      <c r="G47" s="108">
        <v>0</v>
      </c>
      <c r="H47" s="331" t="s">
        <v>1283</v>
      </c>
      <c r="I47" s="92" t="s">
        <v>1284</v>
      </c>
      <c r="J47" s="109"/>
      <c r="K47" s="110"/>
      <c r="L47" s="767"/>
      <c r="M47" s="767"/>
    </row>
    <row r="48" spans="1:13">
      <c r="A48" s="3"/>
      <c r="D48" s="106"/>
      <c r="E48" s="385">
        <v>2010</v>
      </c>
      <c r="F48" s="107" t="s">
        <v>1303</v>
      </c>
      <c r="G48" s="108">
        <v>0</v>
      </c>
      <c r="H48" s="331" t="s">
        <v>1283</v>
      </c>
      <c r="I48" s="92" t="s">
        <v>1284</v>
      </c>
      <c r="J48" s="109"/>
      <c r="K48" s="110"/>
      <c r="L48" s="767"/>
      <c r="M48" s="767"/>
    </row>
    <row r="49" spans="1:14">
      <c r="A49" s="3"/>
      <c r="D49" s="106"/>
      <c r="E49" s="385">
        <v>2011</v>
      </c>
      <c r="F49" s="107" t="s">
        <v>1304</v>
      </c>
      <c r="G49" s="108">
        <v>0</v>
      </c>
      <c r="H49" s="331" t="s">
        <v>1283</v>
      </c>
      <c r="I49" s="92" t="s">
        <v>1284</v>
      </c>
      <c r="J49" s="109"/>
      <c r="K49" s="110"/>
      <c r="L49" s="767"/>
      <c r="M49" s="767"/>
    </row>
    <row r="50" spans="1:14">
      <c r="A50" s="3"/>
      <c r="D50" s="106"/>
      <c r="E50" s="385">
        <v>2012</v>
      </c>
      <c r="F50" s="107" t="s">
        <v>1305</v>
      </c>
      <c r="G50" s="108">
        <v>0</v>
      </c>
      <c r="H50" s="331" t="s">
        <v>1283</v>
      </c>
      <c r="I50" s="92" t="s">
        <v>1284</v>
      </c>
      <c r="J50" s="109"/>
      <c r="K50" s="110"/>
      <c r="L50" s="767"/>
      <c r="M50" s="767"/>
    </row>
    <row r="51" spans="1:14">
      <c r="A51" s="3"/>
      <c r="D51" s="106"/>
      <c r="E51" s="385">
        <v>2013</v>
      </c>
      <c r="F51" s="107" t="s">
        <v>1306</v>
      </c>
      <c r="G51" s="108">
        <v>0</v>
      </c>
      <c r="H51" s="331" t="s">
        <v>1283</v>
      </c>
      <c r="I51" s="92" t="s">
        <v>1284</v>
      </c>
      <c r="J51" s="109"/>
      <c r="K51" s="110"/>
      <c r="L51" s="767"/>
      <c r="M51" s="767"/>
    </row>
    <row r="52" spans="1:14">
      <c r="A52" s="3"/>
      <c r="D52" s="106"/>
      <c r="E52" s="385">
        <v>2014</v>
      </c>
      <c r="F52" s="107" t="s">
        <v>1307</v>
      </c>
      <c r="G52" s="108">
        <v>0</v>
      </c>
      <c r="H52" s="331" t="s">
        <v>1283</v>
      </c>
      <c r="I52" s="92" t="s">
        <v>1284</v>
      </c>
      <c r="J52" s="109"/>
      <c r="K52" s="110"/>
      <c r="L52" s="767"/>
      <c r="M52" s="767"/>
    </row>
    <row r="53" spans="1:14">
      <c r="A53" s="3"/>
      <c r="D53" s="106"/>
      <c r="E53" s="385">
        <v>2015</v>
      </c>
      <c r="F53" s="107" t="s">
        <v>1308</v>
      </c>
      <c r="G53" s="108">
        <v>0</v>
      </c>
      <c r="H53" s="331" t="s">
        <v>1283</v>
      </c>
      <c r="I53" s="92" t="s">
        <v>1284</v>
      </c>
      <c r="J53" s="109"/>
      <c r="K53" s="110"/>
      <c r="L53" s="767"/>
      <c r="M53" s="767"/>
    </row>
    <row r="54" spans="1:14">
      <c r="A54" s="3"/>
      <c r="D54" s="106"/>
      <c r="E54" s="385">
        <v>2016</v>
      </c>
      <c r="F54" s="107" t="s">
        <v>1309</v>
      </c>
      <c r="G54" s="108">
        <v>0</v>
      </c>
      <c r="H54" s="331" t="s">
        <v>1283</v>
      </c>
      <c r="I54" s="92" t="s">
        <v>1284</v>
      </c>
      <c r="J54" s="109"/>
      <c r="K54" s="110"/>
      <c r="L54" s="767"/>
      <c r="M54" s="767"/>
    </row>
    <row r="55" spans="1:14">
      <c r="A55" s="3"/>
      <c r="D55" s="106"/>
      <c r="E55" s="385">
        <v>2017</v>
      </c>
      <c r="F55" s="107" t="s">
        <v>1310</v>
      </c>
      <c r="G55" s="108">
        <v>0</v>
      </c>
      <c r="H55" s="331" t="s">
        <v>1283</v>
      </c>
      <c r="I55" s="92" t="s">
        <v>1284</v>
      </c>
      <c r="J55" s="109"/>
      <c r="K55" s="110"/>
      <c r="L55" s="767"/>
      <c r="M55" s="767"/>
    </row>
    <row r="56" spans="1:14">
      <c r="A56" s="3"/>
      <c r="D56" s="106"/>
      <c r="E56" s="385">
        <v>2018</v>
      </c>
      <c r="F56" s="107" t="s">
        <v>1311</v>
      </c>
      <c r="G56" s="108">
        <v>0</v>
      </c>
      <c r="H56" s="331" t="s">
        <v>1283</v>
      </c>
      <c r="I56" s="92" t="s">
        <v>1284</v>
      </c>
      <c r="J56" s="109"/>
      <c r="K56" s="110"/>
      <c r="L56" s="767"/>
      <c r="M56" s="767"/>
    </row>
    <row r="57" spans="1:14">
      <c r="A57" s="3"/>
      <c r="D57" s="106"/>
      <c r="E57" s="385">
        <v>2019</v>
      </c>
      <c r="F57" s="107" t="s">
        <v>1312</v>
      </c>
      <c r="G57" s="108">
        <v>0</v>
      </c>
      <c r="H57" s="331" t="s">
        <v>1283</v>
      </c>
      <c r="I57" s="92" t="s">
        <v>1284</v>
      </c>
      <c r="J57" s="109"/>
      <c r="K57" s="110"/>
      <c r="L57" s="767"/>
      <c r="M57" s="767"/>
    </row>
    <row r="58" spans="1:14">
      <c r="A58" s="3"/>
      <c r="D58" s="106"/>
      <c r="E58" s="385">
        <v>2020</v>
      </c>
      <c r="F58" s="107" t="s">
        <v>1313</v>
      </c>
      <c r="G58" s="108">
        <v>0</v>
      </c>
      <c r="H58" s="331" t="s">
        <v>1283</v>
      </c>
      <c r="I58" s="92" t="s">
        <v>1284</v>
      </c>
      <c r="J58" s="109"/>
      <c r="K58" s="110"/>
      <c r="L58" s="433"/>
      <c r="M58" s="433"/>
    </row>
    <row r="59" spans="1:14">
      <c r="A59" s="3"/>
      <c r="D59" s="106"/>
      <c r="E59" s="385">
        <v>2021</v>
      </c>
      <c r="F59" s="107" t="s">
        <v>1314</v>
      </c>
      <c r="G59" s="108">
        <v>0</v>
      </c>
      <c r="H59" s="331" t="s">
        <v>1283</v>
      </c>
      <c r="I59" s="92" t="s">
        <v>1284</v>
      </c>
      <c r="J59" s="109"/>
      <c r="K59" s="110"/>
      <c r="L59" s="433"/>
      <c r="M59" s="433"/>
    </row>
    <row r="60" spans="1:14">
      <c r="A60" s="3"/>
      <c r="D60" s="106"/>
      <c r="E60" s="385">
        <v>2022</v>
      </c>
      <c r="F60" s="107" t="s">
        <v>1315</v>
      </c>
      <c r="G60" s="108">
        <v>0</v>
      </c>
      <c r="H60" s="331" t="s">
        <v>1283</v>
      </c>
      <c r="I60" s="92" t="s">
        <v>1284</v>
      </c>
      <c r="J60" s="109"/>
      <c r="K60" s="110"/>
      <c r="L60" s="433"/>
      <c r="M60" s="433"/>
    </row>
    <row r="61" spans="1:14">
      <c r="A61" s="3"/>
      <c r="D61" s="106"/>
      <c r="E61" s="385">
        <v>2023</v>
      </c>
      <c r="F61" s="107" t="s">
        <v>1316</v>
      </c>
      <c r="G61" s="108">
        <v>0</v>
      </c>
      <c r="H61" s="331" t="s">
        <v>1283</v>
      </c>
      <c r="I61" s="92" t="s">
        <v>1284</v>
      </c>
      <c r="J61" s="109"/>
      <c r="K61" s="110"/>
      <c r="L61" s="433"/>
      <c r="M61" s="433"/>
    </row>
    <row r="62" spans="1:14">
      <c r="A62" s="3"/>
      <c r="D62" s="106"/>
      <c r="E62" s="385">
        <v>2024</v>
      </c>
      <c r="F62" s="107" t="s">
        <v>1317</v>
      </c>
      <c r="G62" s="108">
        <v>0</v>
      </c>
      <c r="H62" s="331" t="s">
        <v>1283</v>
      </c>
      <c r="I62" s="92" t="s">
        <v>1284</v>
      </c>
      <c r="J62" s="109"/>
      <c r="K62" s="110"/>
      <c r="L62" s="767"/>
      <c r="M62" s="767"/>
    </row>
    <row r="63" spans="1:14">
      <c r="A63" s="3"/>
      <c r="D63" s="106"/>
      <c r="E63" s="385">
        <v>2025</v>
      </c>
      <c r="F63" s="107" t="s">
        <v>1318</v>
      </c>
      <c r="G63" s="108">
        <v>0</v>
      </c>
      <c r="H63" s="331" t="s">
        <v>523</v>
      </c>
      <c r="I63" s="92" t="s">
        <v>1284</v>
      </c>
      <c r="J63" s="109"/>
      <c r="K63" s="110"/>
      <c r="L63" s="767"/>
      <c r="M63" s="767"/>
    </row>
    <row r="64" spans="1:14">
      <c r="D64" s="106"/>
      <c r="E64" s="385">
        <v>2026</v>
      </c>
      <c r="F64" s="107" t="s">
        <v>1319</v>
      </c>
      <c r="G64" s="108">
        <v>0</v>
      </c>
      <c r="H64" s="331" t="s">
        <v>523</v>
      </c>
      <c r="I64" s="92" t="s">
        <v>1284</v>
      </c>
      <c r="J64" s="69"/>
      <c r="K64" s="69"/>
      <c r="L64" s="69"/>
      <c r="M64" s="69"/>
      <c r="N64" s="69"/>
    </row>
    <row r="65" spans="1:14" ht="62.25" customHeight="1">
      <c r="D65" s="106"/>
      <c r="E65" s="385">
        <v>2027</v>
      </c>
      <c r="F65" s="107" t="s">
        <v>1320</v>
      </c>
      <c r="G65" s="337" t="s">
        <v>1321</v>
      </c>
      <c r="H65" s="346" t="s">
        <v>1322</v>
      </c>
      <c r="I65" s="92" t="s">
        <v>1284</v>
      </c>
      <c r="J65" s="69"/>
      <c r="K65" s="69"/>
      <c r="L65" s="69"/>
      <c r="M65" s="69"/>
      <c r="N65" s="69"/>
    </row>
    <row r="66" spans="1:14" ht="39.75" customHeight="1">
      <c r="A66" s="113">
        <v>312</v>
      </c>
      <c r="J66" s="114"/>
      <c r="K66" s="114"/>
      <c r="L66" s="114"/>
      <c r="M66" s="114"/>
      <c r="N66" s="69"/>
    </row>
    <row r="67" spans="1:14" ht="44.25" customHeight="1">
      <c r="D67" s="774"/>
      <c r="E67" s="775"/>
      <c r="F67" s="83" t="s">
        <v>1323</v>
      </c>
      <c r="G67" s="83" t="s">
        <v>1278</v>
      </c>
      <c r="H67" s="83" t="s">
        <v>1279</v>
      </c>
      <c r="I67" s="83" t="s">
        <v>1280</v>
      </c>
      <c r="J67" s="115"/>
      <c r="K67" s="115"/>
      <c r="L67" s="115"/>
      <c r="M67" s="115"/>
    </row>
    <row r="68" spans="1:14" ht="30" customHeight="1">
      <c r="A68" s="3"/>
      <c r="D68" s="776"/>
      <c r="E68" s="777"/>
      <c r="F68" s="70" t="s">
        <v>542</v>
      </c>
      <c r="G68" s="70" t="s">
        <v>543</v>
      </c>
      <c r="H68" s="70" t="s">
        <v>895</v>
      </c>
      <c r="I68" s="70" t="s">
        <v>896</v>
      </c>
      <c r="J68" s="117"/>
      <c r="K68" s="118"/>
      <c r="L68" s="769"/>
      <c r="M68" s="769"/>
    </row>
    <row r="69" spans="1:14" ht="48" customHeight="1">
      <c r="A69" s="3"/>
      <c r="D69" s="116">
        <v>2</v>
      </c>
      <c r="E69" s="474" t="str">
        <f>"Unincepted Legal Obligations as at December "&amp;RIGHT(spec_title,4)&amp;", for the "&amp;RIGHT(spec_title,4)+1&amp;" year of account."</f>
        <v>Unincepted Legal Obligations as at December 2027, for the 2028 year of account.</v>
      </c>
      <c r="F69" s="323"/>
      <c r="G69" s="337" t="s">
        <v>1321</v>
      </c>
      <c r="H69" s="107" t="s">
        <v>1324</v>
      </c>
      <c r="I69" s="107" t="s">
        <v>1325</v>
      </c>
      <c r="J69" s="768"/>
      <c r="K69" s="768"/>
      <c r="L69" s="769"/>
      <c r="M69" s="768"/>
    </row>
    <row r="70" spans="1:14" ht="32.1">
      <c r="D70" s="770" t="s">
        <v>526</v>
      </c>
      <c r="E70" s="771"/>
      <c r="F70" s="107" t="s">
        <v>1326</v>
      </c>
      <c r="G70" s="107" t="s">
        <v>1327</v>
      </c>
      <c r="H70" s="107" t="s">
        <v>1328</v>
      </c>
      <c r="I70" s="107" t="s">
        <v>1329</v>
      </c>
    </row>
  </sheetData>
  <sheetProtection formatColumns="0"/>
  <mergeCells count="53">
    <mergeCell ref="L63:M63"/>
    <mergeCell ref="C4:F4"/>
    <mergeCell ref="F17:M17"/>
    <mergeCell ref="F20:M20"/>
    <mergeCell ref="G4:H4"/>
    <mergeCell ref="I4:J4"/>
    <mergeCell ref="F14:M14"/>
    <mergeCell ref="D8:J8"/>
    <mergeCell ref="D10:M10"/>
    <mergeCell ref="D12:M13"/>
    <mergeCell ref="L28:M28"/>
    <mergeCell ref="D9:N9"/>
    <mergeCell ref="D20:E20"/>
    <mergeCell ref="L39:M39"/>
    <mergeCell ref="L40:M40"/>
    <mergeCell ref="L50:M50"/>
    <mergeCell ref="J69:K69"/>
    <mergeCell ref="L69:M69"/>
    <mergeCell ref="D70:E70"/>
    <mergeCell ref="L68:M68"/>
    <mergeCell ref="D27:E28"/>
    <mergeCell ref="D67:E68"/>
    <mergeCell ref="L29:M29"/>
    <mergeCell ref="L30:M30"/>
    <mergeCell ref="L31:M31"/>
    <mergeCell ref="L32:M32"/>
    <mergeCell ref="L33:M33"/>
    <mergeCell ref="L34:M34"/>
    <mergeCell ref="L35:M35"/>
    <mergeCell ref="L36:M36"/>
    <mergeCell ref="L37:M37"/>
    <mergeCell ref="L38:M38"/>
    <mergeCell ref="L41:M41"/>
    <mergeCell ref="L42:M42"/>
    <mergeCell ref="L43:M43"/>
    <mergeCell ref="L44:M44"/>
    <mergeCell ref="L45:M45"/>
    <mergeCell ref="D25:M26"/>
    <mergeCell ref="G22:K22"/>
    <mergeCell ref="G19:K19"/>
    <mergeCell ref="D17:E17"/>
    <mergeCell ref="L62:M62"/>
    <mergeCell ref="L56:M56"/>
    <mergeCell ref="L57:M57"/>
    <mergeCell ref="L51:M51"/>
    <mergeCell ref="L52:M52"/>
    <mergeCell ref="L53:M53"/>
    <mergeCell ref="L54:M54"/>
    <mergeCell ref="L55:M55"/>
    <mergeCell ref="L46:M46"/>
    <mergeCell ref="L47:M47"/>
    <mergeCell ref="L48:M48"/>
    <mergeCell ref="L49:M49"/>
  </mergeCells>
  <conditionalFormatting sqref="F58:F65">
    <cfRule type="expression" dxfId="383" priority="1">
      <formula>ISNUMBER(F58)</formula>
    </cfRule>
  </conditionalFormatting>
  <conditionalFormatting sqref="F58:G59 I61:I65">
    <cfRule type="expression" dxfId="382" priority="10">
      <formula>ISNUMBER(F58)</formula>
    </cfRule>
  </conditionalFormatting>
  <conditionalFormatting sqref="G59:G64">
    <cfRule type="expression" dxfId="381" priority="4">
      <formula>ISNUMBER(G59)</formula>
    </cfRule>
  </conditionalFormatting>
  <conditionalFormatting sqref="G65:H65">
    <cfRule type="expression" dxfId="380" priority="2">
      <formula>ISNUMBER(G65)</formula>
    </cfRule>
  </conditionalFormatting>
  <conditionalFormatting sqref="G18:K18 M18 F19:M19 G21:K21 M21 F22:M22 F29:I57 F69:I70">
    <cfRule type="expression" dxfId="379" priority="34">
      <formula>ISNUMBER(F18)</formula>
    </cfRule>
  </conditionalFormatting>
  <conditionalFormatting sqref="H61:H64">
    <cfRule type="expression" dxfId="378" priority="5">
      <formula>ISNUMBER(H61)</formula>
    </cfRule>
  </conditionalFormatting>
  <conditionalFormatting sqref="H58:I60">
    <cfRule type="expression" dxfId="377" priority="14">
      <formula>ISNUMBER(H58)</formula>
    </cfRule>
  </conditionalFormatting>
  <dataValidations count="17">
    <dataValidation operator="greaterThanOrEqual" allowBlank="1" showInputMessage="1" showErrorMessage="1" errorTitle="Error" error="One-Year Gross Mean must be a loss (positive)" sqref="F19" xr:uid="{00000000-0002-0000-0B00-000001000000}"/>
    <dataValidation type="decimal" operator="greaterThanOrEqual" allowBlank="1" showInputMessage="1" showErrorMessage="1" errorTitle="Error" error="Ultimate Gross Mean must be a loss (positive)" sqref="F22" xr:uid="{00000000-0002-0000-0B00-000003000000}">
      <formula1>0</formula1>
    </dataValidation>
    <dataValidation type="decimal" operator="greaterThanOrEqual" allowBlank="1" showInputMessage="1" showErrorMessage="1" errorTitle="Error" error="One-Year Net 50th percentile must be a loss (positive)" sqref="G18" xr:uid="{00000000-0002-0000-0B00-000004000000}">
      <formula1>0</formula1>
    </dataValidation>
    <dataValidation type="decimal" operator="greaterThanOrEqual" allowBlank="1" showInputMessage="1" showErrorMessage="1" errorTitle="Error" error="Ultimate Net 50th percentile must be a loss (positive)" sqref="G21" xr:uid="{00000000-0002-0000-0B00-000005000000}">
      <formula1>0</formula1>
    </dataValidation>
    <dataValidation type="custom" operator="greaterThanOrEqual" allowBlank="1" showInputMessage="1" showErrorMessage="1" errorTitle="Error" error="One-Year Net 75th percentile must be _x000a_ 1. a loss (positive) and _x000a_ 2. greater than or equal to One-Year 50th percentile" sqref="H18" xr:uid="{00000000-0002-0000-0B00-000006000000}">
      <formula1>AND(H18&gt;=0,H18&gt;=G18)</formula1>
    </dataValidation>
    <dataValidation type="custom" allowBlank="1" showInputMessage="1" showErrorMessage="1" errorTitle="Error" error="Ultimate 75th percentile must be _x000a_ 1. a loss (positive) and _x000a_ 2. greater than or equal to Ultimate 50th percentile" sqref="H21" xr:uid="{00000000-0002-0000-0B00-000007000000}">
      <formula1>AND(H21&gt;=0,H21&gt;=G21)</formula1>
    </dataValidation>
    <dataValidation type="custom" allowBlank="1" showInputMessage="1" showErrorMessage="1" errorTitle="Error" error="One-Year Net 90th percentile must be _x000a_ 1. a loss (positive) and_x000a_ 2. greater than or equal to One-Year 75th percentile" sqref="I18" xr:uid="{00000000-0002-0000-0B00-000009000000}">
      <formula1>AND(I18&gt;=0,I18&gt;=H18)</formula1>
    </dataValidation>
    <dataValidation type="custom" allowBlank="1" showInputMessage="1" showErrorMessage="1" errorTitle="Error" error="Ultimate Net 90th percentile must be _x000a_ 1. a loss (positive) and _x000a_ 2. greater than or equal to Ultimate 75th percentile_x000a_" sqref="I21" xr:uid="{00000000-0002-0000-0B00-00000A000000}">
      <formula1>AND(I21&gt;=0,I21&gt;=H21)</formula1>
    </dataValidation>
    <dataValidation type="custom" allowBlank="1" showInputMessage="1" showErrorMessage="1" errorTitle="Error" error="One-Year Net 95th percentile must be _x000a_ 1. a loss (positive) and _x000a_ 2. greater than or equal to One-Year 90th percentile" sqref="J18" xr:uid="{00000000-0002-0000-0B00-00000B000000}">
      <formula1>AND(J18&gt;=0,J18&gt;=I18)</formula1>
    </dataValidation>
    <dataValidation type="custom" allowBlank="1" showInputMessage="1" showErrorMessage="1" errorTitle="Error" error="Ultimate Net 95th percentile must be _x000a_ 1. a loss (positive)_x000a_ 2. greater than or equal to Ultimate 90th percentile" sqref="J21" xr:uid="{00000000-0002-0000-0B00-00000C000000}">
      <formula1>AND(J21&gt;=0,J21&gt;=I21)</formula1>
    </dataValidation>
    <dataValidation type="custom" allowBlank="1" showInputMessage="1" showErrorMessage="1" errorTitle="Error" error="One-Year Net 99th percentile must be _x000a_ 1. a loss (positive)_x000a_ 2. greater than or equal to One-Year 95th percentile" sqref="K18" xr:uid="{00000000-0002-0000-0B00-00000D000000}">
      <formula1>AND(K18&gt;=0,K18&gt;=J18)</formula1>
    </dataValidation>
    <dataValidation type="custom" allowBlank="1" showInputMessage="1" showErrorMessage="1" errorTitle="Error" error="Ultimate Net 99th percentile must be _x000a_ 1. a loss (positive)_x000a_ 2. greater than or equal to Ultimate 95th percentile" sqref="K21" xr:uid="{00000000-0002-0000-0B00-00000E000000}">
      <formula1>AND(K21&gt;=0,K21&gt;=J21)</formula1>
    </dataValidation>
    <dataValidation operator="greaterThanOrEqual" allowBlank="1" showInputMessage="1" showErrorMessage="1" errorTitle="Error" error="One-Year Gross 99.5th percentile must be a loss (positive)" sqref="L19" xr:uid="{00000000-0002-0000-0B00-000010000000}"/>
    <dataValidation type="decimal" operator="greaterThanOrEqual" allowBlank="1" showInputMessage="1" showErrorMessage="1" errorTitle="Error" error="Ultimate Gross 99.5th percentile must be a loss (positive)" sqref="L22" xr:uid="{00000000-0002-0000-0B00-000012000000}">
      <formula1>0</formula1>
    </dataValidation>
    <dataValidation type="custom" allowBlank="1" showInputMessage="1" showErrorMessage="1" errorTitle="Error" error="One-Year Net 99.8th percentile must be _x000a_ 1. a loss (positive)_x000a_ 2. greater than or equal to One-Year 99.5th percentile" sqref="M18" xr:uid="{00000000-0002-0000-0B00-000013000000}">
      <formula1>AND(M18&gt;=0,M18&gt;=L18)</formula1>
    </dataValidation>
    <dataValidation type="custom" allowBlank="1" showInputMessage="1" showErrorMessage="1" errorTitle="Error" error="Ultimate Net 99.8th percentile must be _x000a_ 1.a loss (positive)_x000a_ 2.greater than or equal to Ultimate 99.5th percentile" sqref="M21" xr:uid="{00000000-0002-0000-0B00-000014000000}">
      <formula1>AND(M21&gt;=0,M21&gt;=L21)</formula1>
    </dataValidation>
    <dataValidation errorStyle="warning" operator="greaterThanOrEqual" allowBlank="1" showInputMessage="1" showErrorMessage="1" errorTitle="Warning" error="New Business should normally be a deficit (positive)" sqref="H29:H55" xr:uid="{00000000-0002-0000-0B00-000016000000}"/>
  </dataValidations>
  <pageMargins left="0.70866141732283472" right="0.70866141732283472" top="0.74803149606299213" bottom="0.74803149606299213" header="0.31496062992125984" footer="0.31496062992125984"/>
  <pageSetup paperSize="9" scale="36" fitToHeight="0" orientation="portrait" verticalDpi="90" r:id="rId1"/>
  <headerFooter scaleWithDoc="0">
    <oddHeader>&amp;R&amp;F</oddHeader>
    <oddFooter>&amp;L&amp;D &amp;T&amp;RPage &amp;P of &amp;N&amp;C&amp;1#&amp;"Calibri"&amp;10&amp;K000000Classification: 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pageSetUpPr fitToPage="1"/>
  </sheetPr>
  <dimension ref="B1:J53"/>
  <sheetViews>
    <sheetView zoomScale="70" zoomScaleNormal="7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2" width="11.7109375" style="251" customWidth="1"/>
    <col min="3" max="3" width="11.7109375" style="254" customWidth="1"/>
    <col min="4" max="5" width="28" style="250" customWidth="1"/>
    <col min="6" max="6" width="9.7109375" style="250" customWidth="1"/>
    <col min="7" max="8" width="44.28515625" style="250" customWidth="1"/>
    <col min="9" max="9" width="40.7109375" style="250" customWidth="1"/>
    <col min="10" max="10" width="12.7109375" style="231" customWidth="1"/>
    <col min="11" max="16384" width="9.28515625" style="231"/>
  </cols>
  <sheetData>
    <row r="1" spans="2:10">
      <c r="B1" s="231"/>
    </row>
    <row r="2" spans="2:10" ht="48" customHeight="1">
      <c r="B2" s="701" t="s">
        <v>1330</v>
      </c>
      <c r="C2" s="701"/>
      <c r="D2" s="701"/>
      <c r="E2" s="701"/>
      <c r="F2" s="701"/>
      <c r="G2" s="701"/>
      <c r="H2" s="701"/>
      <c r="I2" s="701"/>
      <c r="J2" s="701"/>
    </row>
    <row r="3" spans="2:10" ht="32.25" customHeight="1">
      <c r="B3" s="252" t="s">
        <v>436</v>
      </c>
      <c r="C3" s="252" t="s">
        <v>437</v>
      </c>
      <c r="D3" s="252" t="s">
        <v>438</v>
      </c>
      <c r="E3" s="252" t="s">
        <v>69</v>
      </c>
      <c r="F3" s="252" t="s">
        <v>439</v>
      </c>
      <c r="G3" s="252" t="s">
        <v>440</v>
      </c>
      <c r="H3" s="470" t="s">
        <v>604</v>
      </c>
      <c r="I3" s="252" t="s">
        <v>441</v>
      </c>
      <c r="J3" s="252" t="s">
        <v>370</v>
      </c>
    </row>
    <row r="4" spans="2:10" ht="57.75" customHeight="1">
      <c r="B4" s="256" t="s">
        <v>1331</v>
      </c>
      <c r="C4" s="256" t="s">
        <v>643</v>
      </c>
      <c r="D4" s="257" t="s">
        <v>1332</v>
      </c>
      <c r="E4" s="257" t="s">
        <v>1333</v>
      </c>
      <c r="F4" s="256" t="s">
        <v>454</v>
      </c>
      <c r="G4" s="257" t="s">
        <v>1334</v>
      </c>
      <c r="H4" s="257" t="s">
        <v>1335</v>
      </c>
      <c r="I4" s="327" t="s">
        <v>1336</v>
      </c>
      <c r="J4" s="619" t="s">
        <v>611</v>
      </c>
    </row>
    <row r="5" spans="2:10" ht="57.75" customHeight="1">
      <c r="B5" s="256" t="s">
        <v>1337</v>
      </c>
      <c r="C5" s="256" t="s">
        <v>744</v>
      </c>
      <c r="D5" s="257" t="s">
        <v>1338</v>
      </c>
      <c r="E5" s="257" t="s">
        <v>1339</v>
      </c>
      <c r="F5" s="256" t="s">
        <v>454</v>
      </c>
      <c r="G5" s="257" t="s">
        <v>1340</v>
      </c>
      <c r="H5" s="257" t="s">
        <v>1341</v>
      </c>
      <c r="I5" s="327" t="s">
        <v>1336</v>
      </c>
      <c r="J5" s="619" t="s">
        <v>611</v>
      </c>
    </row>
    <row r="6" spans="2:10" ht="57.75" customHeight="1">
      <c r="B6" s="256" t="s">
        <v>1342</v>
      </c>
      <c r="C6" s="256" t="s">
        <v>1343</v>
      </c>
      <c r="D6" s="257" t="s">
        <v>1344</v>
      </c>
      <c r="E6" s="257" t="s">
        <v>1345</v>
      </c>
      <c r="F6" s="256" t="s">
        <v>446</v>
      </c>
      <c r="G6" s="257" t="s">
        <v>1346</v>
      </c>
      <c r="H6" s="257" t="s">
        <v>1347</v>
      </c>
      <c r="I6" s="327" t="s">
        <v>623</v>
      </c>
      <c r="J6" s="619" t="s">
        <v>611</v>
      </c>
    </row>
    <row r="7" spans="2:10" ht="57.75" customHeight="1">
      <c r="B7" s="256" t="s">
        <v>1348</v>
      </c>
      <c r="C7" s="256" t="s">
        <v>643</v>
      </c>
      <c r="D7" s="257" t="s">
        <v>1332</v>
      </c>
      <c r="E7" s="257" t="s">
        <v>1349</v>
      </c>
      <c r="F7" s="256" t="s">
        <v>446</v>
      </c>
      <c r="G7" s="257" t="s">
        <v>1350</v>
      </c>
      <c r="H7" s="257" t="s">
        <v>1351</v>
      </c>
      <c r="I7" s="327"/>
      <c r="J7" s="619" t="s">
        <v>455</v>
      </c>
    </row>
    <row r="8" spans="2:10" ht="57.75" customHeight="1">
      <c r="B8" s="256" t="s">
        <v>1352</v>
      </c>
      <c r="C8" s="256" t="s">
        <v>384</v>
      </c>
      <c r="D8" s="257" t="s">
        <v>1353</v>
      </c>
      <c r="E8" s="257" t="s">
        <v>1354</v>
      </c>
      <c r="F8" s="256" t="s">
        <v>446</v>
      </c>
      <c r="G8" s="257" t="s">
        <v>1355</v>
      </c>
      <c r="H8" s="257"/>
      <c r="I8" s="327"/>
      <c r="J8" s="619" t="s">
        <v>455</v>
      </c>
    </row>
    <row r="9" spans="2:10" ht="57.75" customHeight="1">
      <c r="B9" s="256" t="s">
        <v>1356</v>
      </c>
      <c r="C9" s="256" t="s">
        <v>384</v>
      </c>
      <c r="D9" s="257" t="s">
        <v>1353</v>
      </c>
      <c r="E9" s="257" t="s">
        <v>1357</v>
      </c>
      <c r="F9" s="256" t="s">
        <v>454</v>
      </c>
      <c r="G9" s="257" t="s">
        <v>1358</v>
      </c>
      <c r="H9" s="257" t="s">
        <v>1359</v>
      </c>
      <c r="I9" s="327"/>
      <c r="J9" s="619" t="s">
        <v>455</v>
      </c>
    </row>
    <row r="10" spans="2:10" ht="57.75" customHeight="1">
      <c r="B10" s="256" t="s">
        <v>1360</v>
      </c>
      <c r="C10" s="256" t="s">
        <v>1361</v>
      </c>
      <c r="D10" s="257" t="s">
        <v>1362</v>
      </c>
      <c r="E10" s="257" t="s">
        <v>1349</v>
      </c>
      <c r="F10" s="256" t="s">
        <v>446</v>
      </c>
      <c r="G10" s="257" t="s">
        <v>1363</v>
      </c>
      <c r="H10" s="257" t="s">
        <v>1351</v>
      </c>
      <c r="I10" s="327"/>
      <c r="J10" s="619" t="s">
        <v>455</v>
      </c>
    </row>
    <row r="11" spans="2:10" ht="57.75" customHeight="1">
      <c r="B11" s="256" t="s">
        <v>1364</v>
      </c>
      <c r="C11" s="256" t="s">
        <v>1365</v>
      </c>
      <c r="D11" s="257" t="s">
        <v>1366</v>
      </c>
      <c r="E11" s="257" t="s">
        <v>1354</v>
      </c>
      <c r="F11" s="256" t="s">
        <v>446</v>
      </c>
      <c r="G11" s="257" t="s">
        <v>1367</v>
      </c>
      <c r="H11" s="257"/>
      <c r="I11" s="327"/>
      <c r="J11" s="619" t="s">
        <v>455</v>
      </c>
    </row>
    <row r="12" spans="2:10" ht="57.75" customHeight="1">
      <c r="B12" s="256" t="s">
        <v>1368</v>
      </c>
      <c r="C12" s="256" t="s">
        <v>1365</v>
      </c>
      <c r="D12" s="257" t="s">
        <v>1366</v>
      </c>
      <c r="E12" s="257" t="s">
        <v>1369</v>
      </c>
      <c r="F12" s="256" t="s">
        <v>454</v>
      </c>
      <c r="G12" s="257" t="s">
        <v>1370</v>
      </c>
      <c r="H12" s="257" t="s">
        <v>1371</v>
      </c>
      <c r="I12" s="327"/>
      <c r="J12" s="619" t="s">
        <v>455</v>
      </c>
    </row>
    <row r="13" spans="2:10" ht="57.75" customHeight="1">
      <c r="B13" s="256" t="s">
        <v>1372</v>
      </c>
      <c r="C13" s="256" t="s">
        <v>649</v>
      </c>
      <c r="D13" s="257" t="s">
        <v>1373</v>
      </c>
      <c r="E13" s="257" t="s">
        <v>1354</v>
      </c>
      <c r="F13" s="256" t="s">
        <v>446</v>
      </c>
      <c r="G13" s="257" t="s">
        <v>1374</v>
      </c>
      <c r="H13" s="257"/>
      <c r="I13" s="327"/>
      <c r="J13" s="619" t="s">
        <v>455</v>
      </c>
    </row>
    <row r="14" spans="2:10" ht="57.75" customHeight="1">
      <c r="B14" s="256" t="s">
        <v>1375</v>
      </c>
      <c r="C14" s="256" t="s">
        <v>1376</v>
      </c>
      <c r="D14" s="257" t="s">
        <v>1377</v>
      </c>
      <c r="E14" s="257" t="s">
        <v>1354</v>
      </c>
      <c r="F14" s="256" t="s">
        <v>446</v>
      </c>
      <c r="G14" s="257" t="s">
        <v>1378</v>
      </c>
      <c r="H14" s="257"/>
      <c r="I14" s="327"/>
      <c r="J14" s="619" t="s">
        <v>455</v>
      </c>
    </row>
    <row r="15" spans="2:10" ht="57.75" customHeight="1">
      <c r="B15" s="256" t="s">
        <v>1379</v>
      </c>
      <c r="C15" s="256" t="s">
        <v>663</v>
      </c>
      <c r="D15" s="257" t="s">
        <v>1380</v>
      </c>
      <c r="E15" s="257" t="s">
        <v>975</v>
      </c>
      <c r="F15" s="256" t="s">
        <v>446</v>
      </c>
      <c r="G15" s="257" t="s">
        <v>1381</v>
      </c>
      <c r="H15" s="257" t="s">
        <v>977</v>
      </c>
      <c r="I15" s="327"/>
      <c r="J15" s="619" t="s">
        <v>455</v>
      </c>
    </row>
    <row r="16" spans="2:10" ht="57.75" customHeight="1">
      <c r="B16" s="256" t="s">
        <v>1382</v>
      </c>
      <c r="C16" s="256" t="s">
        <v>663</v>
      </c>
      <c r="D16" s="257" t="s">
        <v>1380</v>
      </c>
      <c r="E16" s="257" t="s">
        <v>1354</v>
      </c>
      <c r="F16" s="256" t="s">
        <v>446</v>
      </c>
      <c r="G16" s="257" t="s">
        <v>1383</v>
      </c>
      <c r="H16" s="257"/>
      <c r="I16" s="327"/>
      <c r="J16" s="619" t="s">
        <v>455</v>
      </c>
    </row>
    <row r="17" spans="2:10" ht="57.75" customHeight="1">
      <c r="B17" s="256" t="s">
        <v>1384</v>
      </c>
      <c r="C17" s="256" t="s">
        <v>687</v>
      </c>
      <c r="D17" s="257" t="s">
        <v>1385</v>
      </c>
      <c r="E17" s="257" t="s">
        <v>1386</v>
      </c>
      <c r="F17" s="256" t="s">
        <v>446</v>
      </c>
      <c r="G17" s="257" t="s">
        <v>1387</v>
      </c>
      <c r="H17" s="257" t="s">
        <v>1388</v>
      </c>
      <c r="I17" s="327"/>
      <c r="J17" s="619" t="s">
        <v>455</v>
      </c>
    </row>
    <row r="18" spans="2:10" ht="57.75" customHeight="1">
      <c r="B18" s="256" t="s">
        <v>1389</v>
      </c>
      <c r="C18" s="256" t="s">
        <v>687</v>
      </c>
      <c r="D18" s="257" t="s">
        <v>1385</v>
      </c>
      <c r="E18" s="257" t="s">
        <v>1354</v>
      </c>
      <c r="F18" s="256" t="s">
        <v>446</v>
      </c>
      <c r="G18" s="257" t="s">
        <v>1390</v>
      </c>
      <c r="H18" s="257"/>
      <c r="I18" s="327"/>
      <c r="J18" s="619" t="s">
        <v>455</v>
      </c>
    </row>
    <row r="19" spans="2:10" ht="57.75" customHeight="1">
      <c r="B19" s="256" t="s">
        <v>1391</v>
      </c>
      <c r="C19" s="256" t="s">
        <v>955</v>
      </c>
      <c r="D19" s="257" t="s">
        <v>1392</v>
      </c>
      <c r="E19" s="257" t="s">
        <v>1354</v>
      </c>
      <c r="F19" s="256" t="s">
        <v>446</v>
      </c>
      <c r="G19" s="257" t="s">
        <v>1393</v>
      </c>
      <c r="H19" s="257"/>
      <c r="I19" s="327"/>
      <c r="J19" s="619" t="s">
        <v>455</v>
      </c>
    </row>
    <row r="20" spans="2:10" ht="57.75" customHeight="1">
      <c r="B20" s="256" t="s">
        <v>1394</v>
      </c>
      <c r="C20" s="256" t="s">
        <v>955</v>
      </c>
      <c r="D20" s="257" t="s">
        <v>1392</v>
      </c>
      <c r="E20" s="257" t="s">
        <v>979</v>
      </c>
      <c r="F20" s="256" t="s">
        <v>446</v>
      </c>
      <c r="G20" s="257" t="s">
        <v>1395</v>
      </c>
      <c r="H20" s="257" t="s">
        <v>981</v>
      </c>
      <c r="I20" s="327"/>
      <c r="J20" s="619" t="s">
        <v>455</v>
      </c>
    </row>
    <row r="21" spans="2:10" ht="57.75" customHeight="1">
      <c r="B21" s="256" t="s">
        <v>1396</v>
      </c>
      <c r="C21" s="256" t="s">
        <v>1397</v>
      </c>
      <c r="D21" s="257" t="s">
        <v>1398</v>
      </c>
      <c r="E21" s="257" t="s">
        <v>1354</v>
      </c>
      <c r="F21" s="256" t="s">
        <v>446</v>
      </c>
      <c r="G21" s="257" t="s">
        <v>1399</v>
      </c>
      <c r="H21" s="257"/>
      <c r="I21" s="327"/>
      <c r="J21" s="619" t="s">
        <v>455</v>
      </c>
    </row>
    <row r="22" spans="2:10" ht="57.75" customHeight="1">
      <c r="B22" s="256" t="s">
        <v>1400</v>
      </c>
      <c r="C22" s="256" t="s">
        <v>1397</v>
      </c>
      <c r="D22" s="257" t="s">
        <v>1398</v>
      </c>
      <c r="E22" s="257" t="s">
        <v>1401</v>
      </c>
      <c r="F22" s="256" t="s">
        <v>446</v>
      </c>
      <c r="G22" s="257" t="s">
        <v>1402</v>
      </c>
      <c r="H22" s="257" t="s">
        <v>1403</v>
      </c>
      <c r="I22" s="327"/>
      <c r="J22" s="619" t="s">
        <v>455</v>
      </c>
    </row>
    <row r="23" spans="2:10" ht="57.75" customHeight="1">
      <c r="B23" s="256" t="s">
        <v>1404</v>
      </c>
      <c r="C23" s="256" t="s">
        <v>720</v>
      </c>
      <c r="D23" s="257" t="s">
        <v>1405</v>
      </c>
      <c r="E23" s="257" t="s">
        <v>1354</v>
      </c>
      <c r="F23" s="256" t="s">
        <v>446</v>
      </c>
      <c r="G23" s="257" t="s">
        <v>1406</v>
      </c>
      <c r="H23" s="257"/>
      <c r="I23" s="327"/>
      <c r="J23" s="619" t="s">
        <v>455</v>
      </c>
    </row>
    <row r="24" spans="2:10" ht="57.75" customHeight="1">
      <c r="B24" s="256" t="s">
        <v>1407</v>
      </c>
      <c r="C24" s="256" t="s">
        <v>720</v>
      </c>
      <c r="D24" s="257" t="s">
        <v>1405</v>
      </c>
      <c r="E24" s="257" t="s">
        <v>983</v>
      </c>
      <c r="F24" s="256" t="s">
        <v>446</v>
      </c>
      <c r="G24" s="257" t="s">
        <v>1408</v>
      </c>
      <c r="H24" s="257" t="s">
        <v>985</v>
      </c>
      <c r="I24" s="327"/>
      <c r="J24" s="619" t="s">
        <v>455</v>
      </c>
    </row>
    <row r="25" spans="2:10" ht="57.75" customHeight="1">
      <c r="B25" s="256" t="s">
        <v>1409</v>
      </c>
      <c r="C25" s="256" t="s">
        <v>1410</v>
      </c>
      <c r="D25" s="257" t="s">
        <v>1411</v>
      </c>
      <c r="E25" s="257" t="s">
        <v>1354</v>
      </c>
      <c r="F25" s="256" t="s">
        <v>446</v>
      </c>
      <c r="G25" s="257" t="s">
        <v>1412</v>
      </c>
      <c r="H25" s="257"/>
      <c r="I25" s="327"/>
      <c r="J25" s="619" t="s">
        <v>455</v>
      </c>
    </row>
    <row r="26" spans="2:10" ht="57.75" customHeight="1">
      <c r="B26" s="256" t="s">
        <v>1413</v>
      </c>
      <c r="C26" s="256" t="s">
        <v>1410</v>
      </c>
      <c r="D26" s="257" t="s">
        <v>1411</v>
      </c>
      <c r="E26" s="257" t="s">
        <v>1414</v>
      </c>
      <c r="F26" s="256" t="s">
        <v>446</v>
      </c>
      <c r="G26" s="257" t="s">
        <v>1415</v>
      </c>
      <c r="H26" s="257" t="s">
        <v>1416</v>
      </c>
      <c r="I26" s="327"/>
      <c r="J26" s="619" t="s">
        <v>455</v>
      </c>
    </row>
    <row r="27" spans="2:10" ht="57.75" customHeight="1">
      <c r="B27" s="256" t="s">
        <v>1417</v>
      </c>
      <c r="C27" s="256" t="s">
        <v>963</v>
      </c>
      <c r="D27" s="257" t="s">
        <v>1418</v>
      </c>
      <c r="E27" s="257" t="s">
        <v>1354</v>
      </c>
      <c r="F27" s="256" t="s">
        <v>446</v>
      </c>
      <c r="G27" s="257" t="s">
        <v>1419</v>
      </c>
      <c r="H27" s="257"/>
      <c r="I27" s="327"/>
      <c r="J27" s="619" t="s">
        <v>455</v>
      </c>
    </row>
    <row r="28" spans="2:10" ht="57.75" customHeight="1">
      <c r="B28" s="256" t="s">
        <v>1420</v>
      </c>
      <c r="C28" s="256" t="s">
        <v>963</v>
      </c>
      <c r="D28" s="257" t="s">
        <v>1418</v>
      </c>
      <c r="E28" s="257" t="s">
        <v>987</v>
      </c>
      <c r="F28" s="256" t="s">
        <v>446</v>
      </c>
      <c r="G28" s="257" t="s">
        <v>1421</v>
      </c>
      <c r="H28" s="257" t="s">
        <v>989</v>
      </c>
      <c r="I28" s="327"/>
      <c r="J28" s="619" t="s">
        <v>455</v>
      </c>
    </row>
    <row r="29" spans="2:10" ht="57.75" customHeight="1">
      <c r="B29" s="256" t="s">
        <v>1422</v>
      </c>
      <c r="C29" s="256" t="s">
        <v>1423</v>
      </c>
      <c r="D29" s="257" t="s">
        <v>1424</v>
      </c>
      <c r="E29" s="257" t="s">
        <v>1354</v>
      </c>
      <c r="F29" s="256" t="s">
        <v>446</v>
      </c>
      <c r="G29" s="257" t="s">
        <v>1425</v>
      </c>
      <c r="H29" s="257"/>
      <c r="I29" s="327"/>
      <c r="J29" s="619" t="s">
        <v>455</v>
      </c>
    </row>
    <row r="30" spans="2:10" ht="57.75" customHeight="1">
      <c r="B30" s="256" t="s">
        <v>1426</v>
      </c>
      <c r="C30" s="256" t="s">
        <v>1423</v>
      </c>
      <c r="D30" s="257" t="s">
        <v>1424</v>
      </c>
      <c r="E30" s="257" t="s">
        <v>1427</v>
      </c>
      <c r="F30" s="256" t="s">
        <v>446</v>
      </c>
      <c r="G30" s="257" t="s">
        <v>1428</v>
      </c>
      <c r="H30" s="257" t="s">
        <v>1429</v>
      </c>
      <c r="I30" s="327"/>
      <c r="J30" s="619" t="s">
        <v>455</v>
      </c>
    </row>
    <row r="31" spans="2:10" ht="57.75" customHeight="1">
      <c r="B31" s="256" t="s">
        <v>1430</v>
      </c>
      <c r="C31" s="256" t="s">
        <v>744</v>
      </c>
      <c r="D31" s="257" t="s">
        <v>1338</v>
      </c>
      <c r="E31" s="257" t="s">
        <v>1349</v>
      </c>
      <c r="F31" s="256" t="s">
        <v>446</v>
      </c>
      <c r="G31" s="257" t="s">
        <v>1431</v>
      </c>
      <c r="H31" s="257" t="s">
        <v>1351</v>
      </c>
      <c r="I31" s="327"/>
      <c r="J31" s="619" t="s">
        <v>455</v>
      </c>
    </row>
    <row r="32" spans="2:10" ht="57.75" customHeight="1">
      <c r="B32" s="256" t="s">
        <v>1432</v>
      </c>
      <c r="C32" s="256" t="s">
        <v>744</v>
      </c>
      <c r="D32" s="257" t="s">
        <v>1338</v>
      </c>
      <c r="E32" s="257" t="s">
        <v>1433</v>
      </c>
      <c r="F32" s="256" t="s">
        <v>446</v>
      </c>
      <c r="G32" s="257" t="s">
        <v>1434</v>
      </c>
      <c r="H32" s="257" t="s">
        <v>1435</v>
      </c>
      <c r="I32" s="327"/>
      <c r="J32" s="619" t="s">
        <v>455</v>
      </c>
    </row>
    <row r="33" spans="2:10" ht="57.75" customHeight="1">
      <c r="B33" s="256" t="s">
        <v>1436</v>
      </c>
      <c r="C33" s="256" t="s">
        <v>753</v>
      </c>
      <c r="D33" s="257" t="s">
        <v>1437</v>
      </c>
      <c r="E33" s="257" t="s">
        <v>1354</v>
      </c>
      <c r="F33" s="256" t="s">
        <v>446</v>
      </c>
      <c r="G33" s="257" t="s">
        <v>1438</v>
      </c>
      <c r="H33" s="257"/>
      <c r="I33" s="327"/>
      <c r="J33" s="619" t="s">
        <v>455</v>
      </c>
    </row>
    <row r="34" spans="2:10" ht="57.75" customHeight="1">
      <c r="B34" s="256" t="s">
        <v>1439</v>
      </c>
      <c r="C34" s="256" t="s">
        <v>753</v>
      </c>
      <c r="D34" s="257" t="s">
        <v>1437</v>
      </c>
      <c r="E34" s="257" t="s">
        <v>1440</v>
      </c>
      <c r="F34" s="256" t="s">
        <v>454</v>
      </c>
      <c r="G34" s="257" t="s">
        <v>1441</v>
      </c>
      <c r="H34" s="257" t="s">
        <v>1442</v>
      </c>
      <c r="I34" s="327"/>
      <c r="J34" s="619" t="s">
        <v>455</v>
      </c>
    </row>
    <row r="35" spans="2:10" ht="57.75" customHeight="1">
      <c r="B35" s="256" t="s">
        <v>1443</v>
      </c>
      <c r="C35" s="256" t="s">
        <v>765</v>
      </c>
      <c r="D35" s="257" t="s">
        <v>1444</v>
      </c>
      <c r="E35" s="257" t="s">
        <v>1349</v>
      </c>
      <c r="F35" s="256" t="s">
        <v>446</v>
      </c>
      <c r="G35" s="257" t="s">
        <v>1445</v>
      </c>
      <c r="H35" s="257" t="s">
        <v>1351</v>
      </c>
      <c r="I35" s="327"/>
      <c r="J35" s="619" t="s">
        <v>455</v>
      </c>
    </row>
    <row r="36" spans="2:10" ht="57.75" customHeight="1">
      <c r="B36" s="256" t="s">
        <v>1446</v>
      </c>
      <c r="C36" s="256" t="s">
        <v>765</v>
      </c>
      <c r="D36" s="257" t="s">
        <v>1444</v>
      </c>
      <c r="E36" s="257" t="s">
        <v>1447</v>
      </c>
      <c r="F36" s="256" t="s">
        <v>454</v>
      </c>
      <c r="G36" s="257" t="s">
        <v>1448</v>
      </c>
      <c r="H36" s="257" t="s">
        <v>1449</v>
      </c>
      <c r="I36" s="327"/>
      <c r="J36" s="619" t="s">
        <v>455</v>
      </c>
    </row>
    <row r="37" spans="2:10" ht="57.75" customHeight="1">
      <c r="B37" s="256" t="s">
        <v>1450</v>
      </c>
      <c r="C37" s="256" t="s">
        <v>765</v>
      </c>
      <c r="D37" s="257" t="s">
        <v>1444</v>
      </c>
      <c r="E37" s="257" t="s">
        <v>1451</v>
      </c>
      <c r="F37" s="256" t="s">
        <v>446</v>
      </c>
      <c r="G37" s="257" t="s">
        <v>1452</v>
      </c>
      <c r="H37" s="257" t="s">
        <v>1453</v>
      </c>
      <c r="I37" s="327"/>
      <c r="J37" s="619" t="s">
        <v>455</v>
      </c>
    </row>
    <row r="38" spans="2:10" ht="57.75" customHeight="1">
      <c r="B38" s="256" t="s">
        <v>1454</v>
      </c>
      <c r="C38" s="256" t="s">
        <v>631</v>
      </c>
      <c r="D38" s="257" t="s">
        <v>1455</v>
      </c>
      <c r="E38" s="257" t="s">
        <v>1354</v>
      </c>
      <c r="F38" s="256" t="s">
        <v>446</v>
      </c>
      <c r="G38" s="257" t="s">
        <v>1456</v>
      </c>
      <c r="H38" s="257"/>
      <c r="I38" s="327"/>
      <c r="J38" s="619" t="s">
        <v>455</v>
      </c>
    </row>
    <row r="39" spans="2:10" ht="57.75" customHeight="1">
      <c r="B39" s="256" t="s">
        <v>1457</v>
      </c>
      <c r="C39" s="256" t="s">
        <v>631</v>
      </c>
      <c r="D39" s="257" t="s">
        <v>1455</v>
      </c>
      <c r="E39" s="257" t="s">
        <v>1458</v>
      </c>
      <c r="F39" s="256" t="s">
        <v>454</v>
      </c>
      <c r="G39" s="257" t="s">
        <v>1459</v>
      </c>
      <c r="H39" s="257" t="s">
        <v>1460</v>
      </c>
      <c r="I39" s="327"/>
      <c r="J39" s="619" t="s">
        <v>455</v>
      </c>
    </row>
    <row r="40" spans="2:10" ht="57.75" customHeight="1">
      <c r="B40" s="256" t="s">
        <v>1461</v>
      </c>
      <c r="C40" s="256" t="s">
        <v>967</v>
      </c>
      <c r="D40" s="257" t="s">
        <v>1462</v>
      </c>
      <c r="E40" s="257" t="s">
        <v>1354</v>
      </c>
      <c r="F40" s="256" t="s">
        <v>446</v>
      </c>
      <c r="G40" s="257" t="s">
        <v>1463</v>
      </c>
      <c r="H40" s="257"/>
      <c r="I40" s="327"/>
      <c r="J40" s="619" t="s">
        <v>455</v>
      </c>
    </row>
    <row r="41" spans="2:10" ht="57.75" customHeight="1">
      <c r="B41" s="256" t="s">
        <v>1464</v>
      </c>
      <c r="C41" s="256" t="s">
        <v>967</v>
      </c>
      <c r="D41" s="257" t="s">
        <v>1462</v>
      </c>
      <c r="E41" s="257" t="s">
        <v>991</v>
      </c>
      <c r="F41" s="256" t="s">
        <v>446</v>
      </c>
      <c r="G41" s="257" t="s">
        <v>1465</v>
      </c>
      <c r="H41" s="257" t="s">
        <v>993</v>
      </c>
      <c r="I41" s="327"/>
      <c r="J41" s="619" t="s">
        <v>455</v>
      </c>
    </row>
    <row r="42" spans="2:10" ht="57.75" customHeight="1">
      <c r="B42" s="256" t="s">
        <v>1466</v>
      </c>
      <c r="C42" s="256" t="s">
        <v>1467</v>
      </c>
      <c r="D42" s="257" t="s">
        <v>1468</v>
      </c>
      <c r="E42" s="257" t="s">
        <v>1354</v>
      </c>
      <c r="F42" s="256" t="s">
        <v>446</v>
      </c>
      <c r="G42" s="257" t="s">
        <v>1469</v>
      </c>
      <c r="H42" s="257"/>
      <c r="I42" s="327"/>
      <c r="J42" s="619" t="s">
        <v>455</v>
      </c>
    </row>
    <row r="43" spans="2:10" ht="57.75" customHeight="1">
      <c r="B43" s="256" t="s">
        <v>1470</v>
      </c>
      <c r="C43" s="256" t="s">
        <v>1467</v>
      </c>
      <c r="D43" s="257" t="s">
        <v>1468</v>
      </c>
      <c r="E43" s="257" t="s">
        <v>1471</v>
      </c>
      <c r="F43" s="256" t="s">
        <v>446</v>
      </c>
      <c r="G43" s="257" t="s">
        <v>1472</v>
      </c>
      <c r="H43" s="257" t="s">
        <v>1473</v>
      </c>
      <c r="I43" s="327"/>
      <c r="J43" s="619" t="s">
        <v>455</v>
      </c>
    </row>
    <row r="44" spans="2:10" ht="57.75" customHeight="1">
      <c r="B44" s="256" t="s">
        <v>1474</v>
      </c>
      <c r="C44" s="256" t="s">
        <v>1467</v>
      </c>
      <c r="D44" s="257" t="s">
        <v>1468</v>
      </c>
      <c r="E44" s="257" t="s">
        <v>1475</v>
      </c>
      <c r="F44" s="256" t="s">
        <v>454</v>
      </c>
      <c r="G44" s="257" t="s">
        <v>1476</v>
      </c>
      <c r="H44" s="257" t="s">
        <v>1477</v>
      </c>
      <c r="I44" s="327"/>
      <c r="J44" s="619" t="s">
        <v>455</v>
      </c>
    </row>
    <row r="45" spans="2:10" ht="57.75" customHeight="1">
      <c r="B45" s="256" t="s">
        <v>1478</v>
      </c>
      <c r="C45" s="256" t="s">
        <v>1479</v>
      </c>
      <c r="D45" s="257" t="s">
        <v>1480</v>
      </c>
      <c r="E45" s="257" t="s">
        <v>1481</v>
      </c>
      <c r="F45" s="256" t="s">
        <v>660</v>
      </c>
      <c r="G45" s="257"/>
      <c r="H45" s="257"/>
      <c r="I45" s="327" t="s">
        <v>1482</v>
      </c>
      <c r="J45" s="619" t="s">
        <v>455</v>
      </c>
    </row>
    <row r="46" spans="2:10" ht="57.75" customHeight="1">
      <c r="B46" s="256" t="s">
        <v>1483</v>
      </c>
      <c r="C46" s="256" t="s">
        <v>1484</v>
      </c>
      <c r="D46" s="257" t="s">
        <v>1480</v>
      </c>
      <c r="E46" s="257" t="s">
        <v>1485</v>
      </c>
      <c r="F46" s="256" t="s">
        <v>660</v>
      </c>
      <c r="G46" s="257"/>
      <c r="H46" s="257"/>
      <c r="I46" s="327" t="s">
        <v>1482</v>
      </c>
      <c r="J46" s="619" t="s">
        <v>455</v>
      </c>
    </row>
    <row r="47" spans="2:10" ht="57.75" customHeight="1">
      <c r="B47" s="256" t="s">
        <v>1486</v>
      </c>
      <c r="C47" s="256" t="s">
        <v>1487</v>
      </c>
      <c r="D47" s="257" t="s">
        <v>1488</v>
      </c>
      <c r="E47" s="257" t="s">
        <v>1489</v>
      </c>
      <c r="F47" s="256" t="s">
        <v>446</v>
      </c>
      <c r="G47" s="257" t="s">
        <v>1490</v>
      </c>
      <c r="H47" s="257"/>
      <c r="I47" s="327" t="s">
        <v>1491</v>
      </c>
      <c r="J47" s="619" t="s">
        <v>455</v>
      </c>
    </row>
    <row r="48" spans="2:10" ht="57.75" customHeight="1">
      <c r="B48" s="256" t="s">
        <v>1492</v>
      </c>
      <c r="C48" s="384" t="s">
        <v>1493</v>
      </c>
      <c r="D48" s="257" t="s">
        <v>1279</v>
      </c>
      <c r="E48" s="257" t="s">
        <v>1494</v>
      </c>
      <c r="F48" s="256" t="s">
        <v>454</v>
      </c>
      <c r="G48" s="257" t="s">
        <v>1495</v>
      </c>
      <c r="H48" s="257"/>
      <c r="I48" s="327" t="s">
        <v>1491</v>
      </c>
      <c r="J48" s="619" t="s">
        <v>455</v>
      </c>
    </row>
    <row r="49" spans="2:10" ht="57.75" customHeight="1">
      <c r="B49" s="256" t="s">
        <v>1496</v>
      </c>
      <c r="C49" s="384" t="s">
        <v>1497</v>
      </c>
      <c r="D49" s="257" t="s">
        <v>1279</v>
      </c>
      <c r="E49" s="257" t="s">
        <v>1498</v>
      </c>
      <c r="F49" s="256" t="s">
        <v>454</v>
      </c>
      <c r="G49" s="257" t="s">
        <v>1499</v>
      </c>
      <c r="H49" s="257"/>
      <c r="I49" s="327" t="s">
        <v>1491</v>
      </c>
      <c r="J49" s="619" t="s">
        <v>455</v>
      </c>
    </row>
    <row r="50" spans="2:10" ht="57.75" customHeight="1">
      <c r="B50" s="256" t="s">
        <v>1500</v>
      </c>
      <c r="C50" s="256" t="s">
        <v>1501</v>
      </c>
      <c r="D50" s="257" t="s">
        <v>1502</v>
      </c>
      <c r="E50" s="257" t="s">
        <v>1503</v>
      </c>
      <c r="F50" s="256" t="s">
        <v>454</v>
      </c>
      <c r="G50" s="257" t="s">
        <v>1504</v>
      </c>
      <c r="H50" s="257"/>
      <c r="I50" s="327" t="s">
        <v>1491</v>
      </c>
      <c r="J50" s="619" t="s">
        <v>455</v>
      </c>
    </row>
    <row r="51" spans="2:10" ht="57.75" customHeight="1">
      <c r="B51" s="256" t="s">
        <v>1505</v>
      </c>
      <c r="C51" s="256" t="s">
        <v>1501</v>
      </c>
      <c r="D51" s="257" t="s">
        <v>1502</v>
      </c>
      <c r="E51" s="257" t="s">
        <v>1506</v>
      </c>
      <c r="F51" s="256" t="s">
        <v>446</v>
      </c>
      <c r="G51" s="257" t="s">
        <v>1490</v>
      </c>
      <c r="H51" s="257"/>
      <c r="I51" s="327" t="s">
        <v>1491</v>
      </c>
      <c r="J51" s="619" t="s">
        <v>455</v>
      </c>
    </row>
    <row r="52" spans="2:10" ht="57.75" customHeight="1">
      <c r="B52" s="256" t="s">
        <v>1507</v>
      </c>
      <c r="C52" s="256" t="s">
        <v>1508</v>
      </c>
      <c r="D52" s="257" t="s">
        <v>1509</v>
      </c>
      <c r="E52" s="257" t="s">
        <v>1510</v>
      </c>
      <c r="F52" s="256" t="s">
        <v>446</v>
      </c>
      <c r="G52" s="257" t="s">
        <v>1490</v>
      </c>
      <c r="H52" s="257"/>
      <c r="I52" s="327"/>
      <c r="J52" s="619" t="s">
        <v>455</v>
      </c>
    </row>
    <row r="53" spans="2:10" ht="57.75" customHeight="1">
      <c r="B53" s="256" t="s">
        <v>1511</v>
      </c>
      <c r="C53" s="256" t="s">
        <v>1512</v>
      </c>
      <c r="D53" s="257" t="s">
        <v>1502</v>
      </c>
      <c r="E53" s="257" t="s">
        <v>1485</v>
      </c>
      <c r="F53" s="256" t="s">
        <v>660</v>
      </c>
      <c r="G53" s="257"/>
      <c r="H53" s="257"/>
      <c r="I53" s="327" t="s">
        <v>1482</v>
      </c>
      <c r="J53" s="619" t="s">
        <v>455</v>
      </c>
    </row>
  </sheetData>
  <autoFilter ref="B3:J53" xr:uid="{00000000-0001-0000-0C00-000000000000}">
    <sortState xmlns:xlrd2="http://schemas.microsoft.com/office/spreadsheetml/2017/richdata2" ref="B4:J53">
      <sortCondition descending="1" ref="J3:J53"/>
    </sortState>
  </autoFilter>
  <sortState xmlns:xlrd2="http://schemas.microsoft.com/office/spreadsheetml/2017/richdata2" ref="B4:J53">
    <sortCondition ref="B40"/>
  </sortState>
  <mergeCells count="1">
    <mergeCell ref="B2:J2"/>
  </mergeCells>
  <conditionalFormatting sqref="C5:E5">
    <cfRule type="expression" dxfId="376" priority="4">
      <formula>OR($J5="New",$J5="Updated")</formula>
    </cfRule>
  </conditionalFormatting>
  <conditionalFormatting sqref="C24:E24">
    <cfRule type="expression" dxfId="375" priority="37">
      <formula>OR($J24="New",$J24="Updated")</formula>
    </cfRule>
  </conditionalFormatting>
  <conditionalFormatting sqref="C4:G4 F5:G5 F31:I31 C35:I35 C43:I44 B45:I52 B53:H53 B1 H3:H5 I4:I5">
    <cfRule type="expression" dxfId="374" priority="46">
      <formula>OR($J1="New",$J1="Updated")</formula>
    </cfRule>
  </conditionalFormatting>
  <conditionalFormatting sqref="C8:G8 C9:I20 C21:G23 F24:G24 C25:G30 C34:G34 C36:G36 C37:I37 C38:G38 C39:I39 C40:G42 B54:I999">
    <cfRule type="expression" dxfId="373" priority="53">
      <formula>OR($J8="New",$J8="Updated")</formula>
    </cfRule>
  </conditionalFormatting>
  <conditionalFormatting sqref="C6:I7 B32:I33 B3:B30 B31:E31 B34:B44">
    <cfRule type="expression" dxfId="372" priority="3">
      <formula>OR($J3="New",$J3="Updated")</formula>
    </cfRule>
  </conditionalFormatting>
  <conditionalFormatting sqref="D3">
    <cfRule type="expression" dxfId="371" priority="14">
      <formula>OR($I3="New",$I3="Updated")</formula>
    </cfRule>
  </conditionalFormatting>
  <conditionalFormatting sqref="F1 F4:F65507">
    <cfRule type="cellIs" dxfId="370" priority="1" stopIfTrue="1" operator="equal">
      <formula>"Validation"</formula>
    </cfRule>
  </conditionalFormatting>
  <conditionalFormatting sqref="F4:F999">
    <cfRule type="cellIs" dxfId="369" priority="38" operator="equal">
      <formula>"Pre-populated"</formula>
    </cfRule>
  </conditionalFormatting>
  <conditionalFormatting sqref="F54:F65507 F1">
    <cfRule type="cellIs" dxfId="368" priority="54" stopIfTrue="1" operator="equal">
      <formula>"Pre-populated"</formula>
    </cfRule>
  </conditionalFormatting>
  <conditionalFormatting sqref="H8:I8">
    <cfRule type="expression" dxfId="367" priority="11">
      <formula>OR($J8="New",$J8="Updated")</formula>
    </cfRule>
  </conditionalFormatting>
  <conditionalFormatting sqref="H21:I30">
    <cfRule type="expression" dxfId="366" priority="6">
      <formula>OR($J21="New",$J21="Updated")</formula>
    </cfRule>
  </conditionalFormatting>
  <conditionalFormatting sqref="H34:I34">
    <cfRule type="expression" dxfId="365" priority="5">
      <formula>OR($J34="New",$J34="Updated")</formula>
    </cfRule>
  </conditionalFormatting>
  <conditionalFormatting sqref="H36:I36">
    <cfRule type="expression" dxfId="364" priority="31">
      <formula>OR($J36="New",$J36="Updated")</formula>
    </cfRule>
  </conditionalFormatting>
  <conditionalFormatting sqref="H38:I38">
    <cfRule type="expression" dxfId="363" priority="29">
      <formula>OR($J38="New",$J38="Updated")</formula>
    </cfRule>
  </conditionalFormatting>
  <conditionalFormatting sqref="H40:I42">
    <cfRule type="expression" dxfId="362" priority="15">
      <formula>OR($J40="New",$J40="Updated")</formula>
    </cfRule>
  </conditionalFormatting>
  <conditionalFormatting sqref="I53">
    <cfRule type="expression" dxfId="361" priority="36">
      <formula>OR($J53="New",$J53="Updated")</formula>
    </cfRule>
  </conditionalFormatting>
  <conditionalFormatting sqref="J4:J999">
    <cfRule type="cellIs" dxfId="360" priority="39" operator="equal">
      <formula>"Updated"</formula>
    </cfRule>
    <cfRule type="cellIs" dxfId="359" priority="41"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AC3B4FB-819F-4AFD-A730-C67BDC89EEB5}">
          <x14:formula1>
            <xm:f>RS_ValueSource!$E$49:$E$52</xm:f>
          </x14:formula1>
          <xm:sqref>F4:F53</xm:sqref>
        </x14:dataValidation>
        <x14:dataValidation type="list" allowBlank="1" showInputMessage="1" showErrorMessage="1" xr:uid="{B6E70136-9970-4295-88E8-6541619603B3}">
          <x14:formula1>
            <xm:f>RS_ValueSource!$E$46:$E$48</xm:f>
          </x14:formula1>
          <xm:sqref>J4:J53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V63"/>
  <sheetViews>
    <sheetView showGridLines="0" zoomScale="70" zoomScaleNormal="70" zoomScaleSheetLayoutView="100" workbookViewId="0"/>
  </sheetViews>
  <sheetFormatPr defaultColWidth="10.42578125" defaultRowHeight="16.5"/>
  <cols>
    <col min="1" max="1" width="2" style="16" customWidth="1"/>
    <col min="2" max="2" width="2.5703125" style="16" customWidth="1"/>
    <col min="3" max="3" width="3.28515625" style="16" customWidth="1"/>
    <col min="4" max="4" width="18" style="16" customWidth="1"/>
    <col min="5" max="10" width="21.28515625" style="16" customWidth="1"/>
    <col min="11" max="11" width="23.28515625" style="16" customWidth="1"/>
    <col min="12" max="18" width="21.28515625" style="16" customWidth="1"/>
    <col min="19" max="19" width="26.28515625" style="16" customWidth="1"/>
    <col min="20" max="20" width="21.28515625" style="16" customWidth="1"/>
    <col min="21" max="21" width="18" style="16" customWidth="1"/>
    <col min="22" max="22" width="7.7109375" style="16" customWidth="1"/>
    <col min="23" max="16384" width="10.42578125" style="16"/>
  </cols>
  <sheetData>
    <row r="1" spans="1:22">
      <c r="A1" s="3"/>
    </row>
    <row r="2" spans="1:22">
      <c r="A2" s="3"/>
    </row>
    <row r="3" spans="1:22">
      <c r="A3" s="3"/>
    </row>
    <row r="4" spans="1:22" ht="9" customHeight="1">
      <c r="A4" s="3"/>
    </row>
    <row r="5" spans="1:22" ht="29.25" customHeight="1">
      <c r="B5" s="99"/>
      <c r="C5" s="48" t="s">
        <v>365</v>
      </c>
      <c r="D5" s="99"/>
      <c r="E5" s="119"/>
      <c r="F5" s="794"/>
      <c r="G5" s="794"/>
      <c r="H5" s="794"/>
      <c r="I5" s="794"/>
      <c r="J5" s="794"/>
      <c r="K5" s="794"/>
      <c r="L5" s="794"/>
      <c r="M5" s="794"/>
      <c r="N5" s="794"/>
      <c r="O5" s="794"/>
      <c r="P5" s="794"/>
      <c r="Q5" s="794"/>
      <c r="R5" s="794"/>
      <c r="S5" s="119"/>
      <c r="T5" s="7"/>
      <c r="U5" s="8" t="s">
        <v>1513</v>
      </c>
      <c r="V5" s="9" t="str">
        <f>'010'!E8</f>
        <v>1234</v>
      </c>
    </row>
    <row r="6" spans="1:22" ht="15" customHeight="1">
      <c r="E6" s="81"/>
      <c r="F6" s="81"/>
      <c r="G6" s="81"/>
      <c r="H6" s="81"/>
    </row>
    <row r="7" spans="1:22" ht="25.5" customHeight="1">
      <c r="A7" s="3"/>
      <c r="C7" s="52"/>
      <c r="D7" s="676" t="s">
        <v>1514</v>
      </c>
      <c r="E7" s="676"/>
      <c r="F7" s="676"/>
      <c r="G7" s="676"/>
      <c r="H7" s="676"/>
      <c r="I7" s="676"/>
      <c r="J7" s="676"/>
      <c r="K7" s="676"/>
      <c r="L7" s="676"/>
      <c r="M7" s="676"/>
      <c r="N7" s="676"/>
      <c r="O7" s="676"/>
      <c r="P7" s="676"/>
      <c r="Q7" s="676"/>
      <c r="R7" s="676"/>
      <c r="S7" s="676"/>
      <c r="T7" s="676"/>
      <c r="U7" s="676"/>
    </row>
    <row r="8" spans="1:22">
      <c r="E8" s="3"/>
    </row>
    <row r="9" spans="1:22" ht="15.75" customHeight="1">
      <c r="C9" s="52"/>
      <c r="D9" s="786" t="s">
        <v>1515</v>
      </c>
      <c r="E9" s="786"/>
      <c r="F9" s="786"/>
      <c r="G9" s="786"/>
      <c r="H9" s="786"/>
      <c r="I9" s="786"/>
    </row>
    <row r="10" spans="1:22" ht="9.75" customHeight="1">
      <c r="D10" s="786"/>
      <c r="E10" s="786"/>
      <c r="F10" s="786"/>
      <c r="G10" s="786"/>
      <c r="H10" s="786"/>
      <c r="I10" s="786"/>
    </row>
    <row r="11" spans="1:22">
      <c r="B11" s="120"/>
      <c r="C11" s="90"/>
      <c r="D11" s="786"/>
      <c r="E11" s="786"/>
      <c r="F11" s="786"/>
      <c r="G11" s="786"/>
      <c r="H11" s="786"/>
      <c r="I11" s="786"/>
    </row>
    <row r="12" spans="1:22" ht="16.149999999999999" customHeight="1">
      <c r="B12" s="120"/>
      <c r="C12" s="78"/>
    </row>
    <row r="13" spans="1:22">
      <c r="B13" s="120"/>
      <c r="C13" s="78"/>
      <c r="D13" s="791" t="s">
        <v>1276</v>
      </c>
      <c r="E13" s="741" t="s">
        <v>1516</v>
      </c>
      <c r="F13" s="790"/>
      <c r="G13" s="742"/>
      <c r="H13" s="741" t="s">
        <v>1517</v>
      </c>
      <c r="I13" s="790"/>
      <c r="J13" s="742"/>
      <c r="K13" s="53" t="s">
        <v>1518</v>
      </c>
      <c r="L13" s="741" t="s">
        <v>1519</v>
      </c>
      <c r="M13" s="790"/>
      <c r="N13" s="742"/>
      <c r="O13" s="741" t="s">
        <v>1520</v>
      </c>
      <c r="P13" s="790"/>
      <c r="Q13" s="742"/>
      <c r="R13" s="121"/>
      <c r="S13" s="53" t="s">
        <v>1521</v>
      </c>
      <c r="T13" s="122"/>
      <c r="U13" s="68" t="s">
        <v>1522</v>
      </c>
    </row>
    <row r="14" spans="1:22" ht="22.5" customHeight="1">
      <c r="B14" s="120"/>
      <c r="C14" s="78"/>
      <c r="D14" s="792"/>
      <c r="E14" s="787" t="s">
        <v>1523</v>
      </c>
      <c r="F14" s="787" t="s">
        <v>1524</v>
      </c>
      <c r="G14" s="787" t="s">
        <v>1525</v>
      </c>
      <c r="H14" s="787" t="s">
        <v>1526</v>
      </c>
      <c r="I14" s="787" t="s">
        <v>1527</v>
      </c>
      <c r="J14" s="787" t="s">
        <v>1525</v>
      </c>
      <c r="K14" s="787" t="s">
        <v>1528</v>
      </c>
      <c r="L14" s="787" t="s">
        <v>1523</v>
      </c>
      <c r="M14" s="787" t="s">
        <v>1524</v>
      </c>
      <c r="N14" s="787" t="s">
        <v>1525</v>
      </c>
      <c r="O14" s="787" t="s">
        <v>1526</v>
      </c>
      <c r="P14" s="787" t="s">
        <v>1527</v>
      </c>
      <c r="Q14" s="787" t="s">
        <v>1525</v>
      </c>
      <c r="R14" s="787" t="s">
        <v>1529</v>
      </c>
      <c r="S14" s="787" t="s">
        <v>1530</v>
      </c>
      <c r="T14" s="787" t="s">
        <v>1531</v>
      </c>
      <c r="U14" s="787" t="s">
        <v>1532</v>
      </c>
    </row>
    <row r="15" spans="1:22" ht="16.149999999999999" customHeight="1">
      <c r="B15" s="120"/>
      <c r="C15" s="86"/>
      <c r="D15" s="792"/>
      <c r="E15" s="788"/>
      <c r="F15" s="788"/>
      <c r="G15" s="788"/>
      <c r="H15" s="788"/>
      <c r="I15" s="788"/>
      <c r="J15" s="788"/>
      <c r="K15" s="788"/>
      <c r="L15" s="788"/>
      <c r="M15" s="788"/>
      <c r="N15" s="788"/>
      <c r="O15" s="788"/>
      <c r="P15" s="788"/>
      <c r="Q15" s="788"/>
      <c r="R15" s="788"/>
      <c r="S15" s="788"/>
      <c r="T15" s="788"/>
      <c r="U15" s="788"/>
    </row>
    <row r="16" spans="1:22" ht="20.100000000000001" customHeight="1">
      <c r="B16" s="123"/>
      <c r="C16" s="90"/>
      <c r="D16" s="792"/>
      <c r="E16" s="788"/>
      <c r="F16" s="788"/>
      <c r="G16" s="788"/>
      <c r="H16" s="788"/>
      <c r="I16" s="788"/>
      <c r="J16" s="788"/>
      <c r="K16" s="788"/>
      <c r="L16" s="788"/>
      <c r="M16" s="788"/>
      <c r="N16" s="788"/>
      <c r="O16" s="788"/>
      <c r="P16" s="788"/>
      <c r="Q16" s="788"/>
      <c r="R16" s="788"/>
      <c r="S16" s="788"/>
      <c r="T16" s="788"/>
      <c r="U16" s="788"/>
    </row>
    <row r="17" spans="2:21" ht="20.100000000000001" customHeight="1">
      <c r="B17" s="120"/>
      <c r="C17" s="785"/>
      <c r="D17" s="793"/>
      <c r="E17" s="789"/>
      <c r="F17" s="789"/>
      <c r="G17" s="789"/>
      <c r="H17" s="789"/>
      <c r="I17" s="789"/>
      <c r="J17" s="789"/>
      <c r="K17" s="789"/>
      <c r="L17" s="789"/>
      <c r="M17" s="789"/>
      <c r="N17" s="789"/>
      <c r="O17" s="789"/>
      <c r="P17" s="789"/>
      <c r="Q17" s="789"/>
      <c r="R17" s="789"/>
      <c r="S17" s="789"/>
      <c r="T17" s="789"/>
      <c r="U17" s="789"/>
    </row>
    <row r="18" spans="2:21" ht="20.100000000000001" customHeight="1">
      <c r="B18" s="120"/>
      <c r="C18" s="785"/>
      <c r="D18" s="124"/>
      <c r="E18" s="126" t="s">
        <v>514</v>
      </c>
      <c r="F18" s="126" t="s">
        <v>515</v>
      </c>
      <c r="G18" s="126" t="s">
        <v>536</v>
      </c>
      <c r="H18" s="126" t="s">
        <v>537</v>
      </c>
      <c r="I18" s="126" t="s">
        <v>538</v>
      </c>
      <c r="J18" s="126" t="s">
        <v>539</v>
      </c>
      <c r="K18" s="125" t="s">
        <v>540</v>
      </c>
      <c r="L18" s="126" t="s">
        <v>541</v>
      </c>
      <c r="M18" s="126" t="s">
        <v>542</v>
      </c>
      <c r="N18" s="126" t="s">
        <v>543</v>
      </c>
      <c r="O18" s="126" t="s">
        <v>895</v>
      </c>
      <c r="P18" s="126" t="s">
        <v>896</v>
      </c>
      <c r="Q18" s="126" t="s">
        <v>897</v>
      </c>
      <c r="R18" s="126" t="s">
        <v>898</v>
      </c>
      <c r="S18" s="125" t="s">
        <v>899</v>
      </c>
      <c r="T18" s="126" t="s">
        <v>900</v>
      </c>
      <c r="U18" s="127" t="s">
        <v>901</v>
      </c>
    </row>
    <row r="19" spans="2:21" ht="23.1">
      <c r="B19" s="120"/>
      <c r="C19" s="94"/>
      <c r="D19" s="480">
        <v>1991</v>
      </c>
      <c r="E19" s="495" t="s">
        <v>1533</v>
      </c>
      <c r="F19" s="495" t="s">
        <v>1534</v>
      </c>
      <c r="G19" s="492" t="s">
        <v>1535</v>
      </c>
      <c r="H19" s="492" t="s">
        <v>1536</v>
      </c>
      <c r="I19" s="492" t="s">
        <v>1537</v>
      </c>
      <c r="J19" s="492" t="s">
        <v>1538</v>
      </c>
      <c r="K19" s="92" t="s">
        <v>1539</v>
      </c>
      <c r="L19" s="492" t="s">
        <v>1540</v>
      </c>
      <c r="M19" s="492" t="s">
        <v>1541</v>
      </c>
      <c r="N19" s="492" t="s">
        <v>1542</v>
      </c>
      <c r="O19" s="492" t="s">
        <v>1543</v>
      </c>
      <c r="P19" s="492" t="s">
        <v>1544</v>
      </c>
      <c r="Q19" s="492" t="s">
        <v>1545</v>
      </c>
      <c r="R19" s="492" t="s">
        <v>523</v>
      </c>
      <c r="S19" s="150" t="s">
        <v>1546</v>
      </c>
      <c r="T19" s="364"/>
      <c r="U19" s="150" t="s">
        <v>1547</v>
      </c>
    </row>
    <row r="20" spans="2:21" ht="23.1">
      <c r="B20" s="120"/>
      <c r="C20" s="90"/>
      <c r="D20" s="480">
        <v>1992</v>
      </c>
      <c r="E20" s="492" t="s">
        <v>1533</v>
      </c>
      <c r="F20" s="495" t="s">
        <v>1534</v>
      </c>
      <c r="G20" s="492" t="s">
        <v>1535</v>
      </c>
      <c r="H20" s="492" t="s">
        <v>1536</v>
      </c>
      <c r="I20" s="492" t="s">
        <v>1537</v>
      </c>
      <c r="J20" s="492" t="s">
        <v>1538</v>
      </c>
      <c r="K20" s="92" t="s">
        <v>1539</v>
      </c>
      <c r="L20" s="492" t="s">
        <v>1540</v>
      </c>
      <c r="M20" s="492" t="s">
        <v>1541</v>
      </c>
      <c r="N20" s="492" t="s">
        <v>1542</v>
      </c>
      <c r="O20" s="492" t="s">
        <v>1543</v>
      </c>
      <c r="P20" s="492" t="s">
        <v>1544</v>
      </c>
      <c r="Q20" s="492" t="s">
        <v>1545</v>
      </c>
      <c r="R20" s="492" t="s">
        <v>523</v>
      </c>
      <c r="S20" s="150" t="s">
        <v>1546</v>
      </c>
      <c r="T20" s="364"/>
      <c r="U20" s="150" t="s">
        <v>1547</v>
      </c>
    </row>
    <row r="21" spans="2:21" ht="23.1">
      <c r="B21" s="120"/>
      <c r="C21" s="90"/>
      <c r="D21" s="480">
        <v>1993</v>
      </c>
      <c r="E21" s="492" t="s">
        <v>1533</v>
      </c>
      <c r="F21" s="495" t="s">
        <v>1534</v>
      </c>
      <c r="G21" s="492" t="s">
        <v>1535</v>
      </c>
      <c r="H21" s="492" t="s">
        <v>1536</v>
      </c>
      <c r="I21" s="492" t="s">
        <v>1537</v>
      </c>
      <c r="J21" s="492" t="s">
        <v>1538</v>
      </c>
      <c r="K21" s="92" t="s">
        <v>1539</v>
      </c>
      <c r="L21" s="492" t="s">
        <v>1540</v>
      </c>
      <c r="M21" s="492" t="s">
        <v>1541</v>
      </c>
      <c r="N21" s="492" t="s">
        <v>1542</v>
      </c>
      <c r="O21" s="492" t="s">
        <v>1543</v>
      </c>
      <c r="P21" s="492" t="s">
        <v>1544</v>
      </c>
      <c r="Q21" s="492" t="s">
        <v>1545</v>
      </c>
      <c r="R21" s="492" t="s">
        <v>523</v>
      </c>
      <c r="S21" s="150" t="s">
        <v>1546</v>
      </c>
      <c r="T21" s="364"/>
      <c r="U21" s="150" t="s">
        <v>1547</v>
      </c>
    </row>
    <row r="22" spans="2:21" ht="23.1">
      <c r="B22" s="120"/>
      <c r="C22" s="90"/>
      <c r="D22" s="480">
        <v>1994</v>
      </c>
      <c r="E22" s="492" t="s">
        <v>1533</v>
      </c>
      <c r="F22" s="495" t="s">
        <v>1534</v>
      </c>
      <c r="G22" s="492" t="s">
        <v>1535</v>
      </c>
      <c r="H22" s="492" t="s">
        <v>1536</v>
      </c>
      <c r="I22" s="492" t="s">
        <v>1537</v>
      </c>
      <c r="J22" s="492" t="s">
        <v>1538</v>
      </c>
      <c r="K22" s="92" t="s">
        <v>1539</v>
      </c>
      <c r="L22" s="492" t="s">
        <v>1540</v>
      </c>
      <c r="M22" s="492" t="s">
        <v>1541</v>
      </c>
      <c r="N22" s="492" t="s">
        <v>1542</v>
      </c>
      <c r="O22" s="492" t="s">
        <v>1543</v>
      </c>
      <c r="P22" s="492" t="s">
        <v>1544</v>
      </c>
      <c r="Q22" s="492" t="s">
        <v>1545</v>
      </c>
      <c r="R22" s="492" t="s">
        <v>523</v>
      </c>
      <c r="S22" s="150" t="s">
        <v>1546</v>
      </c>
      <c r="T22" s="364"/>
      <c r="U22" s="150" t="s">
        <v>1547</v>
      </c>
    </row>
    <row r="23" spans="2:21" ht="23.1">
      <c r="B23" s="120"/>
      <c r="C23" s="90"/>
      <c r="D23" s="480">
        <v>1995</v>
      </c>
      <c r="E23" s="492" t="s">
        <v>1533</v>
      </c>
      <c r="F23" s="495" t="s">
        <v>1534</v>
      </c>
      <c r="G23" s="492" t="s">
        <v>1535</v>
      </c>
      <c r="H23" s="492" t="s">
        <v>1536</v>
      </c>
      <c r="I23" s="492" t="s">
        <v>1537</v>
      </c>
      <c r="J23" s="492" t="s">
        <v>1538</v>
      </c>
      <c r="K23" s="92" t="s">
        <v>1539</v>
      </c>
      <c r="L23" s="492" t="s">
        <v>1540</v>
      </c>
      <c r="M23" s="492" t="s">
        <v>1541</v>
      </c>
      <c r="N23" s="492" t="s">
        <v>1542</v>
      </c>
      <c r="O23" s="492" t="s">
        <v>1543</v>
      </c>
      <c r="P23" s="492" t="s">
        <v>1544</v>
      </c>
      <c r="Q23" s="492" t="s">
        <v>1545</v>
      </c>
      <c r="R23" s="492" t="s">
        <v>523</v>
      </c>
      <c r="S23" s="150" t="s">
        <v>1546</v>
      </c>
      <c r="T23" s="364"/>
      <c r="U23" s="150" t="s">
        <v>1547</v>
      </c>
    </row>
    <row r="24" spans="2:21" ht="23.1">
      <c r="B24" s="120"/>
      <c r="C24" s="90"/>
      <c r="D24" s="480">
        <v>1996</v>
      </c>
      <c r="E24" s="492" t="s">
        <v>1533</v>
      </c>
      <c r="F24" s="495" t="s">
        <v>1534</v>
      </c>
      <c r="G24" s="492" t="s">
        <v>1535</v>
      </c>
      <c r="H24" s="492" t="s">
        <v>1536</v>
      </c>
      <c r="I24" s="492" t="s">
        <v>1537</v>
      </c>
      <c r="J24" s="492" t="s">
        <v>1538</v>
      </c>
      <c r="K24" s="92" t="s">
        <v>1539</v>
      </c>
      <c r="L24" s="492" t="s">
        <v>1540</v>
      </c>
      <c r="M24" s="492" t="s">
        <v>1541</v>
      </c>
      <c r="N24" s="492" t="s">
        <v>1542</v>
      </c>
      <c r="O24" s="492" t="s">
        <v>1543</v>
      </c>
      <c r="P24" s="492" t="s">
        <v>1544</v>
      </c>
      <c r="Q24" s="492" t="s">
        <v>1545</v>
      </c>
      <c r="R24" s="492" t="s">
        <v>523</v>
      </c>
      <c r="S24" s="150" t="s">
        <v>1546</v>
      </c>
      <c r="T24" s="364"/>
      <c r="U24" s="150" t="s">
        <v>1547</v>
      </c>
    </row>
    <row r="25" spans="2:21" ht="23.1">
      <c r="B25" s="120"/>
      <c r="C25" s="90"/>
      <c r="D25" s="480">
        <v>1997</v>
      </c>
      <c r="E25" s="492" t="s">
        <v>1533</v>
      </c>
      <c r="F25" s="495" t="s">
        <v>1534</v>
      </c>
      <c r="G25" s="492" t="s">
        <v>1535</v>
      </c>
      <c r="H25" s="492" t="s">
        <v>1536</v>
      </c>
      <c r="I25" s="492" t="s">
        <v>1537</v>
      </c>
      <c r="J25" s="492" t="s">
        <v>1538</v>
      </c>
      <c r="K25" s="92" t="s">
        <v>1539</v>
      </c>
      <c r="L25" s="492" t="s">
        <v>1540</v>
      </c>
      <c r="M25" s="492" t="s">
        <v>1541</v>
      </c>
      <c r="N25" s="492" t="s">
        <v>1542</v>
      </c>
      <c r="O25" s="492" t="s">
        <v>1543</v>
      </c>
      <c r="P25" s="492" t="s">
        <v>1544</v>
      </c>
      <c r="Q25" s="492" t="s">
        <v>1545</v>
      </c>
      <c r="R25" s="492" t="s">
        <v>523</v>
      </c>
      <c r="S25" s="150" t="s">
        <v>1546</v>
      </c>
      <c r="T25" s="364"/>
      <c r="U25" s="150" t="s">
        <v>1547</v>
      </c>
    </row>
    <row r="26" spans="2:21" ht="23.1">
      <c r="B26" s="120"/>
      <c r="C26" s="90"/>
      <c r="D26" s="480">
        <v>1998</v>
      </c>
      <c r="E26" s="492" t="s">
        <v>1533</v>
      </c>
      <c r="F26" s="495" t="s">
        <v>1534</v>
      </c>
      <c r="G26" s="492" t="s">
        <v>1535</v>
      </c>
      <c r="H26" s="492" t="s">
        <v>1536</v>
      </c>
      <c r="I26" s="492" t="s">
        <v>1537</v>
      </c>
      <c r="J26" s="492" t="s">
        <v>1538</v>
      </c>
      <c r="K26" s="92" t="s">
        <v>1539</v>
      </c>
      <c r="L26" s="492" t="s">
        <v>1540</v>
      </c>
      <c r="M26" s="492" t="s">
        <v>1541</v>
      </c>
      <c r="N26" s="492" t="s">
        <v>1542</v>
      </c>
      <c r="O26" s="492" t="s">
        <v>1543</v>
      </c>
      <c r="P26" s="492" t="s">
        <v>1544</v>
      </c>
      <c r="Q26" s="492" t="s">
        <v>1545</v>
      </c>
      <c r="R26" s="492" t="s">
        <v>523</v>
      </c>
      <c r="S26" s="150" t="s">
        <v>1546</v>
      </c>
      <c r="T26" s="364"/>
      <c r="U26" s="150" t="s">
        <v>1547</v>
      </c>
    </row>
    <row r="27" spans="2:21" ht="23.1">
      <c r="B27" s="120"/>
      <c r="C27" s="90"/>
      <c r="D27" s="480">
        <v>1999</v>
      </c>
      <c r="E27" s="492" t="s">
        <v>1533</v>
      </c>
      <c r="F27" s="495" t="s">
        <v>1534</v>
      </c>
      <c r="G27" s="492" t="s">
        <v>1535</v>
      </c>
      <c r="H27" s="492" t="s">
        <v>1536</v>
      </c>
      <c r="I27" s="492" t="s">
        <v>1537</v>
      </c>
      <c r="J27" s="492" t="s">
        <v>1538</v>
      </c>
      <c r="K27" s="92" t="s">
        <v>1539</v>
      </c>
      <c r="L27" s="492" t="s">
        <v>1540</v>
      </c>
      <c r="M27" s="492" t="s">
        <v>1541</v>
      </c>
      <c r="N27" s="492" t="s">
        <v>1542</v>
      </c>
      <c r="O27" s="492" t="s">
        <v>1543</v>
      </c>
      <c r="P27" s="492" t="s">
        <v>1544</v>
      </c>
      <c r="Q27" s="492" t="s">
        <v>1545</v>
      </c>
      <c r="R27" s="492" t="s">
        <v>523</v>
      </c>
      <c r="S27" s="150" t="s">
        <v>1546</v>
      </c>
      <c r="T27" s="364"/>
      <c r="U27" s="150" t="s">
        <v>1547</v>
      </c>
    </row>
    <row r="28" spans="2:21" ht="23.1">
      <c r="B28" s="120"/>
      <c r="C28" s="90"/>
      <c r="D28" s="480">
        <v>2000</v>
      </c>
      <c r="E28" s="492" t="s">
        <v>1533</v>
      </c>
      <c r="F28" s="495" t="s">
        <v>1534</v>
      </c>
      <c r="G28" s="492" t="s">
        <v>1535</v>
      </c>
      <c r="H28" s="492" t="s">
        <v>1536</v>
      </c>
      <c r="I28" s="492" t="s">
        <v>1537</v>
      </c>
      <c r="J28" s="492" t="s">
        <v>1538</v>
      </c>
      <c r="K28" s="92" t="s">
        <v>1539</v>
      </c>
      <c r="L28" s="492" t="s">
        <v>1540</v>
      </c>
      <c r="M28" s="492" t="s">
        <v>1541</v>
      </c>
      <c r="N28" s="492" t="s">
        <v>1542</v>
      </c>
      <c r="O28" s="492" t="s">
        <v>1543</v>
      </c>
      <c r="P28" s="492" t="s">
        <v>1544</v>
      </c>
      <c r="Q28" s="492" t="s">
        <v>1545</v>
      </c>
      <c r="R28" s="492" t="s">
        <v>523</v>
      </c>
      <c r="S28" s="150" t="s">
        <v>1546</v>
      </c>
      <c r="T28" s="364"/>
      <c r="U28" s="150" t="s">
        <v>1547</v>
      </c>
    </row>
    <row r="29" spans="2:21" ht="23.1">
      <c r="B29" s="120"/>
      <c r="C29" s="90"/>
      <c r="D29" s="480">
        <v>2001</v>
      </c>
      <c r="E29" s="492" t="s">
        <v>1533</v>
      </c>
      <c r="F29" s="495" t="s">
        <v>1534</v>
      </c>
      <c r="G29" s="492" t="s">
        <v>1535</v>
      </c>
      <c r="H29" s="492" t="s">
        <v>1536</v>
      </c>
      <c r="I29" s="492" t="s">
        <v>1537</v>
      </c>
      <c r="J29" s="492" t="s">
        <v>1538</v>
      </c>
      <c r="K29" s="92" t="s">
        <v>1539</v>
      </c>
      <c r="L29" s="492" t="s">
        <v>1540</v>
      </c>
      <c r="M29" s="492" t="s">
        <v>1541</v>
      </c>
      <c r="N29" s="492" t="s">
        <v>1542</v>
      </c>
      <c r="O29" s="492" t="s">
        <v>1543</v>
      </c>
      <c r="P29" s="492" t="s">
        <v>1544</v>
      </c>
      <c r="Q29" s="492" t="s">
        <v>1545</v>
      </c>
      <c r="R29" s="492" t="s">
        <v>523</v>
      </c>
      <c r="S29" s="150" t="s">
        <v>1546</v>
      </c>
      <c r="T29" s="364"/>
      <c r="U29" s="150" t="s">
        <v>1547</v>
      </c>
    </row>
    <row r="30" spans="2:21" ht="23.1">
      <c r="B30" s="120"/>
      <c r="C30" s="90"/>
      <c r="D30" s="480">
        <v>2002</v>
      </c>
      <c r="E30" s="492" t="s">
        <v>1533</v>
      </c>
      <c r="F30" s="495" t="s">
        <v>1534</v>
      </c>
      <c r="G30" s="492" t="s">
        <v>1535</v>
      </c>
      <c r="H30" s="492" t="s">
        <v>1536</v>
      </c>
      <c r="I30" s="492" t="s">
        <v>1537</v>
      </c>
      <c r="J30" s="492" t="s">
        <v>1538</v>
      </c>
      <c r="K30" s="92" t="s">
        <v>1539</v>
      </c>
      <c r="L30" s="492" t="s">
        <v>1540</v>
      </c>
      <c r="M30" s="492" t="s">
        <v>1541</v>
      </c>
      <c r="N30" s="492" t="s">
        <v>1542</v>
      </c>
      <c r="O30" s="492" t="s">
        <v>1543</v>
      </c>
      <c r="P30" s="492" t="s">
        <v>1544</v>
      </c>
      <c r="Q30" s="492" t="s">
        <v>1545</v>
      </c>
      <c r="R30" s="492" t="s">
        <v>523</v>
      </c>
      <c r="S30" s="150" t="s">
        <v>1546</v>
      </c>
      <c r="T30" s="364"/>
      <c r="U30" s="150" t="s">
        <v>1547</v>
      </c>
    </row>
    <row r="31" spans="2:21" ht="23.1">
      <c r="B31" s="120"/>
      <c r="C31" s="90"/>
      <c r="D31" s="480">
        <v>2003</v>
      </c>
      <c r="E31" s="492" t="s">
        <v>1533</v>
      </c>
      <c r="F31" s="495" t="s">
        <v>1534</v>
      </c>
      <c r="G31" s="492" t="s">
        <v>1535</v>
      </c>
      <c r="H31" s="492" t="s">
        <v>1536</v>
      </c>
      <c r="I31" s="492" t="s">
        <v>1537</v>
      </c>
      <c r="J31" s="492" t="s">
        <v>1538</v>
      </c>
      <c r="K31" s="92" t="s">
        <v>1539</v>
      </c>
      <c r="L31" s="492" t="s">
        <v>1540</v>
      </c>
      <c r="M31" s="492" t="s">
        <v>1541</v>
      </c>
      <c r="N31" s="492" t="s">
        <v>1542</v>
      </c>
      <c r="O31" s="492" t="s">
        <v>1543</v>
      </c>
      <c r="P31" s="492" t="s">
        <v>1544</v>
      </c>
      <c r="Q31" s="492" t="s">
        <v>1545</v>
      </c>
      <c r="R31" s="492" t="s">
        <v>523</v>
      </c>
      <c r="S31" s="150" t="s">
        <v>1546</v>
      </c>
      <c r="T31" s="364"/>
      <c r="U31" s="150" t="s">
        <v>1547</v>
      </c>
    </row>
    <row r="32" spans="2:21" ht="23.1">
      <c r="B32" s="120"/>
      <c r="C32" s="90"/>
      <c r="D32" s="480">
        <v>2004</v>
      </c>
      <c r="E32" s="492" t="s">
        <v>1533</v>
      </c>
      <c r="F32" s="495" t="s">
        <v>1534</v>
      </c>
      <c r="G32" s="492" t="s">
        <v>1535</v>
      </c>
      <c r="H32" s="492" t="s">
        <v>1536</v>
      </c>
      <c r="I32" s="492" t="s">
        <v>1537</v>
      </c>
      <c r="J32" s="492" t="s">
        <v>1538</v>
      </c>
      <c r="K32" s="92" t="s">
        <v>1539</v>
      </c>
      <c r="L32" s="492" t="s">
        <v>1540</v>
      </c>
      <c r="M32" s="492" t="s">
        <v>1541</v>
      </c>
      <c r="N32" s="492" t="s">
        <v>1542</v>
      </c>
      <c r="O32" s="492" t="s">
        <v>1543</v>
      </c>
      <c r="P32" s="492" t="s">
        <v>1544</v>
      </c>
      <c r="Q32" s="492" t="s">
        <v>1545</v>
      </c>
      <c r="R32" s="492" t="s">
        <v>523</v>
      </c>
      <c r="S32" s="150" t="s">
        <v>1546</v>
      </c>
      <c r="T32" s="364"/>
      <c r="U32" s="150" t="s">
        <v>1547</v>
      </c>
    </row>
    <row r="33" spans="2:21" ht="23.1">
      <c r="B33" s="120"/>
      <c r="C33" s="90"/>
      <c r="D33" s="480">
        <v>2005</v>
      </c>
      <c r="E33" s="492" t="s">
        <v>1533</v>
      </c>
      <c r="F33" s="495" t="s">
        <v>1534</v>
      </c>
      <c r="G33" s="492" t="s">
        <v>1535</v>
      </c>
      <c r="H33" s="492" t="s">
        <v>1536</v>
      </c>
      <c r="I33" s="492" t="s">
        <v>1537</v>
      </c>
      <c r="J33" s="492" t="s">
        <v>1538</v>
      </c>
      <c r="K33" s="92" t="s">
        <v>1539</v>
      </c>
      <c r="L33" s="492" t="s">
        <v>1540</v>
      </c>
      <c r="M33" s="492" t="s">
        <v>1541</v>
      </c>
      <c r="N33" s="492" t="s">
        <v>1542</v>
      </c>
      <c r="O33" s="492" t="s">
        <v>1543</v>
      </c>
      <c r="P33" s="492" t="s">
        <v>1544</v>
      </c>
      <c r="Q33" s="492" t="s">
        <v>1545</v>
      </c>
      <c r="R33" s="492" t="s">
        <v>523</v>
      </c>
      <c r="S33" s="150" t="s">
        <v>1546</v>
      </c>
      <c r="T33" s="364"/>
      <c r="U33" s="150" t="s">
        <v>1547</v>
      </c>
    </row>
    <row r="34" spans="2:21" ht="23.1">
      <c r="B34" s="120"/>
      <c r="C34" s="90"/>
      <c r="D34" s="480">
        <v>2006</v>
      </c>
      <c r="E34" s="492" t="s">
        <v>1533</v>
      </c>
      <c r="F34" s="495" t="s">
        <v>1534</v>
      </c>
      <c r="G34" s="492" t="s">
        <v>1535</v>
      </c>
      <c r="H34" s="492" t="s">
        <v>1536</v>
      </c>
      <c r="I34" s="492" t="s">
        <v>1537</v>
      </c>
      <c r="J34" s="492" t="s">
        <v>1538</v>
      </c>
      <c r="K34" s="92" t="s">
        <v>1539</v>
      </c>
      <c r="L34" s="492" t="s">
        <v>1540</v>
      </c>
      <c r="M34" s="492" t="s">
        <v>1541</v>
      </c>
      <c r="N34" s="492" t="s">
        <v>1542</v>
      </c>
      <c r="O34" s="492" t="s">
        <v>1543</v>
      </c>
      <c r="P34" s="492" t="s">
        <v>1544</v>
      </c>
      <c r="Q34" s="492" t="s">
        <v>1545</v>
      </c>
      <c r="R34" s="492" t="s">
        <v>523</v>
      </c>
      <c r="S34" s="150" t="s">
        <v>1546</v>
      </c>
      <c r="T34" s="364"/>
      <c r="U34" s="150" t="s">
        <v>1547</v>
      </c>
    </row>
    <row r="35" spans="2:21" ht="23.1">
      <c r="B35" s="120"/>
      <c r="C35" s="90"/>
      <c r="D35" s="480">
        <v>2007</v>
      </c>
      <c r="E35" s="492" t="s">
        <v>1533</v>
      </c>
      <c r="F35" s="495" t="s">
        <v>1534</v>
      </c>
      <c r="G35" s="492" t="s">
        <v>1535</v>
      </c>
      <c r="H35" s="492" t="s">
        <v>1536</v>
      </c>
      <c r="I35" s="492" t="s">
        <v>1537</v>
      </c>
      <c r="J35" s="492" t="s">
        <v>1538</v>
      </c>
      <c r="K35" s="92" t="s">
        <v>1539</v>
      </c>
      <c r="L35" s="492" t="s">
        <v>1540</v>
      </c>
      <c r="M35" s="492" t="s">
        <v>1541</v>
      </c>
      <c r="N35" s="492" t="s">
        <v>1542</v>
      </c>
      <c r="O35" s="492" t="s">
        <v>1543</v>
      </c>
      <c r="P35" s="492" t="s">
        <v>1544</v>
      </c>
      <c r="Q35" s="492" t="s">
        <v>1545</v>
      </c>
      <c r="R35" s="492" t="s">
        <v>523</v>
      </c>
      <c r="S35" s="150" t="s">
        <v>1546</v>
      </c>
      <c r="T35" s="364"/>
      <c r="U35" s="150" t="s">
        <v>1547</v>
      </c>
    </row>
    <row r="36" spans="2:21" ht="23.1">
      <c r="B36" s="120"/>
      <c r="C36" s="90"/>
      <c r="D36" s="480">
        <v>2008</v>
      </c>
      <c r="E36" s="492" t="s">
        <v>1533</v>
      </c>
      <c r="F36" s="495" t="s">
        <v>1534</v>
      </c>
      <c r="G36" s="492" t="s">
        <v>1535</v>
      </c>
      <c r="H36" s="492" t="s">
        <v>1536</v>
      </c>
      <c r="I36" s="492" t="s">
        <v>1537</v>
      </c>
      <c r="J36" s="492" t="s">
        <v>1538</v>
      </c>
      <c r="K36" s="92" t="s">
        <v>1539</v>
      </c>
      <c r="L36" s="492" t="s">
        <v>1540</v>
      </c>
      <c r="M36" s="492" t="s">
        <v>1541</v>
      </c>
      <c r="N36" s="492" t="s">
        <v>1542</v>
      </c>
      <c r="O36" s="492" t="s">
        <v>1543</v>
      </c>
      <c r="P36" s="492" t="s">
        <v>1544</v>
      </c>
      <c r="Q36" s="492" t="s">
        <v>1545</v>
      </c>
      <c r="R36" s="492" t="s">
        <v>523</v>
      </c>
      <c r="S36" s="150" t="s">
        <v>1546</v>
      </c>
      <c r="T36" s="364"/>
      <c r="U36" s="150" t="s">
        <v>1547</v>
      </c>
    </row>
    <row r="37" spans="2:21" ht="23.1">
      <c r="B37" s="120"/>
      <c r="C37" s="90"/>
      <c r="D37" s="480">
        <v>2009</v>
      </c>
      <c r="E37" s="492" t="s">
        <v>1533</v>
      </c>
      <c r="F37" s="495" t="s">
        <v>1534</v>
      </c>
      <c r="G37" s="492" t="s">
        <v>1535</v>
      </c>
      <c r="H37" s="492" t="s">
        <v>1536</v>
      </c>
      <c r="I37" s="492" t="s">
        <v>1537</v>
      </c>
      <c r="J37" s="492" t="s">
        <v>1538</v>
      </c>
      <c r="K37" s="92" t="s">
        <v>1539</v>
      </c>
      <c r="L37" s="492" t="s">
        <v>1540</v>
      </c>
      <c r="M37" s="492" t="s">
        <v>1541</v>
      </c>
      <c r="N37" s="492" t="s">
        <v>1542</v>
      </c>
      <c r="O37" s="492" t="s">
        <v>1543</v>
      </c>
      <c r="P37" s="492" t="s">
        <v>1544</v>
      </c>
      <c r="Q37" s="492" t="s">
        <v>1545</v>
      </c>
      <c r="R37" s="492" t="s">
        <v>523</v>
      </c>
      <c r="S37" s="150" t="s">
        <v>1546</v>
      </c>
      <c r="T37" s="364"/>
      <c r="U37" s="150" t="s">
        <v>1547</v>
      </c>
    </row>
    <row r="38" spans="2:21" ht="23.1">
      <c r="B38" s="120"/>
      <c r="C38" s="90"/>
      <c r="D38" s="480">
        <v>2010</v>
      </c>
      <c r="E38" s="492" t="s">
        <v>1533</v>
      </c>
      <c r="F38" s="495" t="s">
        <v>1534</v>
      </c>
      <c r="G38" s="492" t="s">
        <v>1535</v>
      </c>
      <c r="H38" s="492" t="s">
        <v>1536</v>
      </c>
      <c r="I38" s="492" t="s">
        <v>1537</v>
      </c>
      <c r="J38" s="492" t="s">
        <v>1538</v>
      </c>
      <c r="K38" s="92" t="s">
        <v>1539</v>
      </c>
      <c r="L38" s="492" t="s">
        <v>1540</v>
      </c>
      <c r="M38" s="492" t="s">
        <v>1541</v>
      </c>
      <c r="N38" s="492" t="s">
        <v>1542</v>
      </c>
      <c r="O38" s="492" t="s">
        <v>1543</v>
      </c>
      <c r="P38" s="492" t="s">
        <v>1544</v>
      </c>
      <c r="Q38" s="492" t="s">
        <v>1545</v>
      </c>
      <c r="R38" s="492" t="s">
        <v>523</v>
      </c>
      <c r="S38" s="150" t="s">
        <v>1546</v>
      </c>
      <c r="T38" s="364"/>
      <c r="U38" s="150" t="s">
        <v>1547</v>
      </c>
    </row>
    <row r="39" spans="2:21" ht="23.1">
      <c r="B39" s="120"/>
      <c r="C39" s="90"/>
      <c r="D39" s="480">
        <v>2011</v>
      </c>
      <c r="E39" s="492" t="s">
        <v>1533</v>
      </c>
      <c r="F39" s="495" t="s">
        <v>1534</v>
      </c>
      <c r="G39" s="492" t="s">
        <v>1535</v>
      </c>
      <c r="H39" s="492" t="s">
        <v>1536</v>
      </c>
      <c r="I39" s="492" t="s">
        <v>1537</v>
      </c>
      <c r="J39" s="492" t="s">
        <v>1538</v>
      </c>
      <c r="K39" s="92" t="s">
        <v>1539</v>
      </c>
      <c r="L39" s="492" t="s">
        <v>1540</v>
      </c>
      <c r="M39" s="492" t="s">
        <v>1541</v>
      </c>
      <c r="N39" s="492" t="s">
        <v>1542</v>
      </c>
      <c r="O39" s="492" t="s">
        <v>1543</v>
      </c>
      <c r="P39" s="492" t="s">
        <v>1544</v>
      </c>
      <c r="Q39" s="492" t="s">
        <v>1545</v>
      </c>
      <c r="R39" s="492" t="s">
        <v>523</v>
      </c>
      <c r="S39" s="150" t="s">
        <v>1546</v>
      </c>
      <c r="T39" s="364"/>
      <c r="U39" s="150" t="s">
        <v>1547</v>
      </c>
    </row>
    <row r="40" spans="2:21" ht="23.1">
      <c r="B40" s="120"/>
      <c r="C40" s="90"/>
      <c r="D40" s="480">
        <v>2012</v>
      </c>
      <c r="E40" s="492" t="s">
        <v>1533</v>
      </c>
      <c r="F40" s="495" t="s">
        <v>1534</v>
      </c>
      <c r="G40" s="492" t="s">
        <v>1535</v>
      </c>
      <c r="H40" s="492" t="s">
        <v>1536</v>
      </c>
      <c r="I40" s="492" t="s">
        <v>1537</v>
      </c>
      <c r="J40" s="492" t="s">
        <v>1538</v>
      </c>
      <c r="K40" s="92" t="s">
        <v>1539</v>
      </c>
      <c r="L40" s="492" t="s">
        <v>1540</v>
      </c>
      <c r="M40" s="492" t="s">
        <v>1541</v>
      </c>
      <c r="N40" s="492" t="s">
        <v>1542</v>
      </c>
      <c r="O40" s="492" t="s">
        <v>1543</v>
      </c>
      <c r="P40" s="492" t="s">
        <v>1544</v>
      </c>
      <c r="Q40" s="492" t="s">
        <v>1545</v>
      </c>
      <c r="R40" s="492" t="s">
        <v>523</v>
      </c>
      <c r="S40" s="150" t="s">
        <v>1546</v>
      </c>
      <c r="T40" s="364"/>
      <c r="U40" s="150" t="s">
        <v>1547</v>
      </c>
    </row>
    <row r="41" spans="2:21" ht="23.1">
      <c r="B41" s="120"/>
      <c r="C41" s="90"/>
      <c r="D41" s="480">
        <v>2013</v>
      </c>
      <c r="E41" s="492" t="s">
        <v>1533</v>
      </c>
      <c r="F41" s="495" t="s">
        <v>1534</v>
      </c>
      <c r="G41" s="492" t="s">
        <v>1535</v>
      </c>
      <c r="H41" s="492" t="s">
        <v>1536</v>
      </c>
      <c r="I41" s="492" t="s">
        <v>1537</v>
      </c>
      <c r="J41" s="492" t="s">
        <v>1538</v>
      </c>
      <c r="K41" s="92" t="s">
        <v>1539</v>
      </c>
      <c r="L41" s="492" t="s">
        <v>1540</v>
      </c>
      <c r="M41" s="492" t="s">
        <v>1541</v>
      </c>
      <c r="N41" s="492" t="s">
        <v>1542</v>
      </c>
      <c r="O41" s="492" t="s">
        <v>1543</v>
      </c>
      <c r="P41" s="492" t="s">
        <v>1544</v>
      </c>
      <c r="Q41" s="492" t="s">
        <v>1545</v>
      </c>
      <c r="R41" s="492" t="s">
        <v>523</v>
      </c>
      <c r="S41" s="150" t="s">
        <v>1546</v>
      </c>
      <c r="T41" s="364"/>
      <c r="U41" s="150" t="s">
        <v>1547</v>
      </c>
    </row>
    <row r="42" spans="2:21" ht="23.1">
      <c r="B42" s="120"/>
      <c r="C42" s="90"/>
      <c r="D42" s="480">
        <v>2014</v>
      </c>
      <c r="E42" s="492" t="s">
        <v>1533</v>
      </c>
      <c r="F42" s="495" t="s">
        <v>1534</v>
      </c>
      <c r="G42" s="492" t="s">
        <v>1535</v>
      </c>
      <c r="H42" s="492" t="s">
        <v>1536</v>
      </c>
      <c r="I42" s="492" t="s">
        <v>1537</v>
      </c>
      <c r="J42" s="492" t="s">
        <v>1538</v>
      </c>
      <c r="K42" s="92" t="s">
        <v>1539</v>
      </c>
      <c r="L42" s="492" t="s">
        <v>1540</v>
      </c>
      <c r="M42" s="492" t="s">
        <v>1541</v>
      </c>
      <c r="N42" s="492" t="s">
        <v>1542</v>
      </c>
      <c r="O42" s="492" t="s">
        <v>1543</v>
      </c>
      <c r="P42" s="492" t="s">
        <v>1544</v>
      </c>
      <c r="Q42" s="492" t="s">
        <v>1545</v>
      </c>
      <c r="R42" s="492" t="s">
        <v>523</v>
      </c>
      <c r="S42" s="150" t="s">
        <v>1546</v>
      </c>
      <c r="T42" s="364"/>
      <c r="U42" s="150" t="s">
        <v>1547</v>
      </c>
    </row>
    <row r="43" spans="2:21" ht="23.1">
      <c r="B43" s="120"/>
      <c r="C43" s="90"/>
      <c r="D43" s="480">
        <v>2015</v>
      </c>
      <c r="E43" s="492" t="s">
        <v>1533</v>
      </c>
      <c r="F43" s="495" t="s">
        <v>1534</v>
      </c>
      <c r="G43" s="492" t="s">
        <v>1535</v>
      </c>
      <c r="H43" s="492" t="s">
        <v>1536</v>
      </c>
      <c r="I43" s="492" t="s">
        <v>1537</v>
      </c>
      <c r="J43" s="492" t="s">
        <v>1538</v>
      </c>
      <c r="K43" s="92" t="s">
        <v>1539</v>
      </c>
      <c r="L43" s="492" t="s">
        <v>1540</v>
      </c>
      <c r="M43" s="492" t="s">
        <v>1541</v>
      </c>
      <c r="N43" s="492" t="s">
        <v>1542</v>
      </c>
      <c r="O43" s="492" t="s">
        <v>1543</v>
      </c>
      <c r="P43" s="492" t="s">
        <v>1544</v>
      </c>
      <c r="Q43" s="492" t="s">
        <v>1545</v>
      </c>
      <c r="R43" s="492" t="s">
        <v>523</v>
      </c>
      <c r="S43" s="150" t="s">
        <v>1546</v>
      </c>
      <c r="T43" s="364"/>
      <c r="U43" s="150" t="s">
        <v>1547</v>
      </c>
    </row>
    <row r="44" spans="2:21" ht="23.1">
      <c r="B44" s="120"/>
      <c r="C44" s="90"/>
      <c r="D44" s="480">
        <v>2016</v>
      </c>
      <c r="E44" s="492" t="s">
        <v>1533</v>
      </c>
      <c r="F44" s="495" t="s">
        <v>1534</v>
      </c>
      <c r="G44" s="492" t="s">
        <v>1535</v>
      </c>
      <c r="H44" s="492" t="s">
        <v>1536</v>
      </c>
      <c r="I44" s="492" t="s">
        <v>1537</v>
      </c>
      <c r="J44" s="492" t="s">
        <v>1538</v>
      </c>
      <c r="K44" s="92" t="s">
        <v>1539</v>
      </c>
      <c r="L44" s="492" t="s">
        <v>1540</v>
      </c>
      <c r="M44" s="492" t="s">
        <v>1541</v>
      </c>
      <c r="N44" s="492" t="s">
        <v>1542</v>
      </c>
      <c r="O44" s="492" t="s">
        <v>1543</v>
      </c>
      <c r="P44" s="492" t="s">
        <v>1544</v>
      </c>
      <c r="Q44" s="492" t="s">
        <v>1545</v>
      </c>
      <c r="R44" s="492" t="s">
        <v>523</v>
      </c>
      <c r="S44" s="150" t="s">
        <v>1546</v>
      </c>
      <c r="T44" s="364"/>
      <c r="U44" s="150" t="s">
        <v>1547</v>
      </c>
    </row>
    <row r="45" spans="2:21" ht="23.1">
      <c r="B45" s="120"/>
      <c r="C45" s="90"/>
      <c r="D45" s="480">
        <v>2017</v>
      </c>
      <c r="E45" s="493" t="s">
        <v>1533</v>
      </c>
      <c r="F45" s="495" t="s">
        <v>1534</v>
      </c>
      <c r="G45" s="493" t="s">
        <v>1535</v>
      </c>
      <c r="H45" s="493" t="s">
        <v>1536</v>
      </c>
      <c r="I45" s="493" t="s">
        <v>1537</v>
      </c>
      <c r="J45" s="493" t="s">
        <v>1538</v>
      </c>
      <c r="K45" s="150" t="s">
        <v>1539</v>
      </c>
      <c r="L45" s="493" t="s">
        <v>1540</v>
      </c>
      <c r="M45" s="492" t="s">
        <v>1541</v>
      </c>
      <c r="N45" s="493" t="s">
        <v>1542</v>
      </c>
      <c r="O45" s="493" t="s">
        <v>1543</v>
      </c>
      <c r="P45" s="493" t="s">
        <v>1544</v>
      </c>
      <c r="Q45" s="493" t="s">
        <v>1545</v>
      </c>
      <c r="R45" s="493" t="s">
        <v>523</v>
      </c>
      <c r="S45" s="150" t="s">
        <v>1546</v>
      </c>
      <c r="T45" s="365"/>
      <c r="U45" s="150" t="s">
        <v>1547</v>
      </c>
    </row>
    <row r="46" spans="2:21" ht="23.1">
      <c r="B46" s="120"/>
      <c r="C46" s="90"/>
      <c r="D46" s="480">
        <v>2018</v>
      </c>
      <c r="E46" s="494" t="s">
        <v>1533</v>
      </c>
      <c r="F46" s="495" t="s">
        <v>1534</v>
      </c>
      <c r="G46" s="494" t="s">
        <v>1535</v>
      </c>
      <c r="H46" s="494" t="s">
        <v>1536</v>
      </c>
      <c r="I46" s="494" t="s">
        <v>1537</v>
      </c>
      <c r="J46" s="494" t="s">
        <v>1538</v>
      </c>
      <c r="K46" s="361" t="s">
        <v>1539</v>
      </c>
      <c r="L46" s="494" t="s">
        <v>1540</v>
      </c>
      <c r="M46" s="492" t="s">
        <v>1541</v>
      </c>
      <c r="N46" s="494" t="s">
        <v>1542</v>
      </c>
      <c r="O46" s="494" t="s">
        <v>1543</v>
      </c>
      <c r="P46" s="494" t="s">
        <v>1544</v>
      </c>
      <c r="Q46" s="494" t="s">
        <v>1545</v>
      </c>
      <c r="R46" s="494" t="s">
        <v>523</v>
      </c>
      <c r="S46" s="361" t="s">
        <v>1546</v>
      </c>
      <c r="T46" s="363"/>
      <c r="U46" s="150" t="s">
        <v>1547</v>
      </c>
    </row>
    <row r="47" spans="2:21" ht="23.1">
      <c r="B47" s="120"/>
      <c r="C47" s="90"/>
      <c r="D47" s="480">
        <v>2019</v>
      </c>
      <c r="E47" s="494" t="s">
        <v>1533</v>
      </c>
      <c r="F47" s="495" t="s">
        <v>1534</v>
      </c>
      <c r="G47" s="494" t="s">
        <v>1535</v>
      </c>
      <c r="H47" s="494" t="s">
        <v>1536</v>
      </c>
      <c r="I47" s="494" t="s">
        <v>1537</v>
      </c>
      <c r="J47" s="494" t="s">
        <v>1538</v>
      </c>
      <c r="K47" s="361" t="s">
        <v>1539</v>
      </c>
      <c r="L47" s="494" t="s">
        <v>1540</v>
      </c>
      <c r="M47" s="492" t="s">
        <v>1541</v>
      </c>
      <c r="N47" s="494" t="s">
        <v>1542</v>
      </c>
      <c r="O47" s="494" t="s">
        <v>1543</v>
      </c>
      <c r="P47" s="494" t="s">
        <v>1544</v>
      </c>
      <c r="Q47" s="494" t="s">
        <v>1545</v>
      </c>
      <c r="R47" s="494" t="s">
        <v>523</v>
      </c>
      <c r="S47" s="361" t="s">
        <v>1546</v>
      </c>
      <c r="T47" s="363"/>
      <c r="U47" s="150" t="s">
        <v>1547</v>
      </c>
    </row>
    <row r="48" spans="2:21" ht="23.1">
      <c r="B48" s="120"/>
      <c r="C48" s="90"/>
      <c r="D48" s="480">
        <v>2020</v>
      </c>
      <c r="E48" s="494" t="s">
        <v>1533</v>
      </c>
      <c r="F48" s="495" t="s">
        <v>1534</v>
      </c>
      <c r="G48" s="494" t="s">
        <v>1535</v>
      </c>
      <c r="H48" s="494" t="s">
        <v>1536</v>
      </c>
      <c r="I48" s="494" t="s">
        <v>1537</v>
      </c>
      <c r="J48" s="494" t="s">
        <v>1538</v>
      </c>
      <c r="K48" s="361" t="s">
        <v>1539</v>
      </c>
      <c r="L48" s="494" t="s">
        <v>1540</v>
      </c>
      <c r="M48" s="492" t="s">
        <v>1541</v>
      </c>
      <c r="N48" s="494" t="s">
        <v>1542</v>
      </c>
      <c r="O48" s="494" t="s">
        <v>1543</v>
      </c>
      <c r="P48" s="494" t="s">
        <v>1544</v>
      </c>
      <c r="Q48" s="494" t="s">
        <v>1545</v>
      </c>
      <c r="R48" s="494" t="s">
        <v>523</v>
      </c>
      <c r="S48" s="361" t="s">
        <v>1546</v>
      </c>
      <c r="T48" s="363"/>
      <c r="U48" s="150" t="s">
        <v>1547</v>
      </c>
    </row>
    <row r="49" spans="2:21" ht="23.1">
      <c r="B49" s="120"/>
      <c r="C49" s="90"/>
      <c r="D49" s="480">
        <v>2021</v>
      </c>
      <c r="E49" s="494" t="s">
        <v>1533</v>
      </c>
      <c r="F49" s="495" t="s">
        <v>1534</v>
      </c>
      <c r="G49" s="494" t="s">
        <v>1535</v>
      </c>
      <c r="H49" s="494" t="s">
        <v>1536</v>
      </c>
      <c r="I49" s="494" t="s">
        <v>1537</v>
      </c>
      <c r="J49" s="494" t="s">
        <v>1538</v>
      </c>
      <c r="K49" s="361" t="s">
        <v>1539</v>
      </c>
      <c r="L49" s="494" t="s">
        <v>1540</v>
      </c>
      <c r="M49" s="492" t="s">
        <v>1541</v>
      </c>
      <c r="N49" s="494" t="s">
        <v>1542</v>
      </c>
      <c r="O49" s="494" t="s">
        <v>1543</v>
      </c>
      <c r="P49" s="494" t="s">
        <v>1544</v>
      </c>
      <c r="Q49" s="494" t="s">
        <v>1545</v>
      </c>
      <c r="R49" s="494" t="s">
        <v>523</v>
      </c>
      <c r="S49" s="361" t="s">
        <v>1546</v>
      </c>
      <c r="T49" s="363"/>
      <c r="U49" s="150" t="s">
        <v>1547</v>
      </c>
    </row>
    <row r="50" spans="2:21" ht="23.1">
      <c r="B50" s="120"/>
      <c r="C50" s="90"/>
      <c r="D50" s="480">
        <v>2022</v>
      </c>
      <c r="E50" s="494" t="s">
        <v>1533</v>
      </c>
      <c r="F50" s="495" t="s">
        <v>1534</v>
      </c>
      <c r="G50" s="494" t="s">
        <v>1535</v>
      </c>
      <c r="H50" s="494" t="s">
        <v>1536</v>
      </c>
      <c r="I50" s="494" t="s">
        <v>1537</v>
      </c>
      <c r="J50" s="494" t="s">
        <v>1538</v>
      </c>
      <c r="K50" s="361" t="s">
        <v>1539</v>
      </c>
      <c r="L50" s="494" t="s">
        <v>1540</v>
      </c>
      <c r="M50" s="492" t="s">
        <v>1541</v>
      </c>
      <c r="N50" s="494" t="s">
        <v>1542</v>
      </c>
      <c r="O50" s="494" t="s">
        <v>1543</v>
      </c>
      <c r="P50" s="494" t="s">
        <v>1544</v>
      </c>
      <c r="Q50" s="494" t="s">
        <v>1545</v>
      </c>
      <c r="R50" s="494" t="s">
        <v>523</v>
      </c>
      <c r="S50" s="361" t="s">
        <v>1546</v>
      </c>
      <c r="T50" s="363"/>
      <c r="U50" s="150" t="s">
        <v>1547</v>
      </c>
    </row>
    <row r="51" spans="2:21" ht="23.1">
      <c r="B51" s="112"/>
      <c r="C51" s="128"/>
      <c r="D51" s="480">
        <v>2023</v>
      </c>
      <c r="E51" s="494" t="s">
        <v>1533</v>
      </c>
      <c r="F51" s="495" t="s">
        <v>1534</v>
      </c>
      <c r="G51" s="494" t="s">
        <v>1535</v>
      </c>
      <c r="H51" s="494" t="s">
        <v>1536</v>
      </c>
      <c r="I51" s="494" t="s">
        <v>1537</v>
      </c>
      <c r="J51" s="494" t="s">
        <v>1538</v>
      </c>
      <c r="K51" s="361" t="s">
        <v>1539</v>
      </c>
      <c r="L51" s="494" t="s">
        <v>1540</v>
      </c>
      <c r="M51" s="494" t="s">
        <v>1541</v>
      </c>
      <c r="N51" s="494" t="s">
        <v>1542</v>
      </c>
      <c r="O51" s="494" t="s">
        <v>1543</v>
      </c>
      <c r="P51" s="494" t="s">
        <v>1544</v>
      </c>
      <c r="Q51" s="494" t="s">
        <v>1545</v>
      </c>
      <c r="R51" s="494" t="s">
        <v>523</v>
      </c>
      <c r="S51" s="361" t="s">
        <v>1546</v>
      </c>
      <c r="T51" s="363"/>
      <c r="U51" s="150" t="s">
        <v>1547</v>
      </c>
    </row>
    <row r="52" spans="2:21" ht="23.1">
      <c r="B52" s="112"/>
      <c r="C52" s="128"/>
      <c r="D52" s="480">
        <v>2024</v>
      </c>
      <c r="E52" s="494" t="s">
        <v>1533</v>
      </c>
      <c r="F52" s="495" t="s">
        <v>1534</v>
      </c>
      <c r="G52" s="494" t="s">
        <v>1535</v>
      </c>
      <c r="H52" s="494" t="s">
        <v>1536</v>
      </c>
      <c r="I52" s="494" t="s">
        <v>1537</v>
      </c>
      <c r="J52" s="494" t="s">
        <v>1538</v>
      </c>
      <c r="K52" s="361" t="s">
        <v>1539</v>
      </c>
      <c r="L52" s="494" t="s">
        <v>1540</v>
      </c>
      <c r="M52" s="494" t="s">
        <v>1541</v>
      </c>
      <c r="N52" s="494" t="s">
        <v>1542</v>
      </c>
      <c r="O52" s="494" t="s">
        <v>1543</v>
      </c>
      <c r="P52" s="494" t="s">
        <v>1544</v>
      </c>
      <c r="Q52" s="494" t="s">
        <v>1545</v>
      </c>
      <c r="R52" s="494" t="s">
        <v>523</v>
      </c>
      <c r="S52" s="361" t="s">
        <v>1546</v>
      </c>
      <c r="T52" s="363"/>
      <c r="U52" s="150" t="s">
        <v>1547</v>
      </c>
    </row>
    <row r="53" spans="2:21" ht="23.1">
      <c r="B53" s="112"/>
      <c r="C53" s="128"/>
      <c r="D53" s="480">
        <v>2025</v>
      </c>
      <c r="E53" s="494" t="s">
        <v>1533</v>
      </c>
      <c r="F53" s="495" t="s">
        <v>1534</v>
      </c>
      <c r="G53" s="494" t="s">
        <v>1535</v>
      </c>
      <c r="H53" s="494" t="s">
        <v>1536</v>
      </c>
      <c r="I53" s="494" t="s">
        <v>1537</v>
      </c>
      <c r="J53" s="494" t="s">
        <v>1538</v>
      </c>
      <c r="K53" s="361" t="s">
        <v>1539</v>
      </c>
      <c r="L53" s="494" t="s">
        <v>1540</v>
      </c>
      <c r="M53" s="494" t="s">
        <v>1541</v>
      </c>
      <c r="N53" s="494" t="s">
        <v>1542</v>
      </c>
      <c r="O53" s="494" t="s">
        <v>1543</v>
      </c>
      <c r="P53" s="494" t="s">
        <v>1544</v>
      </c>
      <c r="Q53" s="494" t="s">
        <v>1545</v>
      </c>
      <c r="R53" s="494" t="s">
        <v>523</v>
      </c>
      <c r="S53" s="361" t="s">
        <v>1546</v>
      </c>
      <c r="T53" s="363"/>
      <c r="U53" s="150" t="s">
        <v>1547</v>
      </c>
    </row>
    <row r="54" spans="2:21" ht="23.1">
      <c r="B54" s="112"/>
      <c r="C54" s="128"/>
      <c r="D54" s="480">
        <v>2026</v>
      </c>
      <c r="E54" s="494" t="s">
        <v>1533</v>
      </c>
      <c r="F54" s="495" t="s">
        <v>1534</v>
      </c>
      <c r="G54" s="494" t="s">
        <v>1535</v>
      </c>
      <c r="H54" s="494" t="s">
        <v>1536</v>
      </c>
      <c r="I54" s="494" t="s">
        <v>1537</v>
      </c>
      <c r="J54" s="494" t="s">
        <v>1538</v>
      </c>
      <c r="K54" s="361" t="s">
        <v>1539</v>
      </c>
      <c r="L54" s="494" t="s">
        <v>1540</v>
      </c>
      <c r="M54" s="494" t="s">
        <v>1541</v>
      </c>
      <c r="N54" s="494" t="s">
        <v>1542</v>
      </c>
      <c r="O54" s="494" t="s">
        <v>1543</v>
      </c>
      <c r="P54" s="494" t="s">
        <v>1544</v>
      </c>
      <c r="Q54" s="494" t="s">
        <v>1545</v>
      </c>
      <c r="R54" s="494" t="s">
        <v>523</v>
      </c>
      <c r="S54" s="361" t="s">
        <v>1546</v>
      </c>
      <c r="T54" s="363"/>
      <c r="U54" s="150" t="s">
        <v>1547</v>
      </c>
    </row>
    <row r="55" spans="2:21" ht="28.5" customHeight="1">
      <c r="B55" s="112"/>
      <c r="C55" s="128"/>
    </row>
    <row r="56" spans="2:21" ht="19.5" customHeight="1">
      <c r="B56" s="112"/>
      <c r="C56" s="128"/>
      <c r="D56" s="791" t="s">
        <v>1548</v>
      </c>
      <c r="E56" s="741" t="s">
        <v>1516</v>
      </c>
      <c r="F56" s="790"/>
      <c r="G56" s="742"/>
      <c r="H56" s="741" t="s">
        <v>1517</v>
      </c>
      <c r="I56" s="790"/>
      <c r="J56" s="742"/>
      <c r="K56" s="53" t="s">
        <v>1518</v>
      </c>
      <c r="L56" s="741" t="s">
        <v>1519</v>
      </c>
      <c r="M56" s="790"/>
      <c r="N56" s="742"/>
      <c r="O56" s="741" t="s">
        <v>1520</v>
      </c>
      <c r="P56" s="790"/>
      <c r="Q56" s="742"/>
      <c r="R56" s="121"/>
      <c r="S56" s="53" t="s">
        <v>1521</v>
      </c>
      <c r="T56" s="122"/>
      <c r="U56" s="68" t="s">
        <v>1522</v>
      </c>
    </row>
    <row r="57" spans="2:21" ht="19.5" customHeight="1">
      <c r="B57" s="112"/>
      <c r="C57" s="128"/>
      <c r="D57" s="792"/>
      <c r="E57" s="787" t="s">
        <v>1523</v>
      </c>
      <c r="F57" s="787" t="s">
        <v>1524</v>
      </c>
      <c r="G57" s="787" t="s">
        <v>1525</v>
      </c>
      <c r="H57" s="787" t="s">
        <v>1526</v>
      </c>
      <c r="I57" s="787" t="s">
        <v>1527</v>
      </c>
      <c r="J57" s="787" t="s">
        <v>1525</v>
      </c>
      <c r="K57" s="787" t="s">
        <v>1528</v>
      </c>
      <c r="L57" s="787" t="s">
        <v>1523</v>
      </c>
      <c r="M57" s="787" t="s">
        <v>1524</v>
      </c>
      <c r="N57" s="787" t="s">
        <v>1525</v>
      </c>
      <c r="O57" s="787" t="s">
        <v>1526</v>
      </c>
      <c r="P57" s="787" t="s">
        <v>1527</v>
      </c>
      <c r="Q57" s="787" t="s">
        <v>1525</v>
      </c>
      <c r="R57" s="787" t="s">
        <v>1529</v>
      </c>
      <c r="S57" s="787" t="s">
        <v>1530</v>
      </c>
      <c r="T57" s="787" t="s">
        <v>1531</v>
      </c>
      <c r="U57" s="787" t="s">
        <v>1532</v>
      </c>
    </row>
    <row r="58" spans="2:21" ht="19.5" customHeight="1">
      <c r="B58" s="112"/>
      <c r="C58" s="128"/>
      <c r="D58" s="792"/>
      <c r="E58" s="788"/>
      <c r="F58" s="788"/>
      <c r="G58" s="788"/>
      <c r="H58" s="788"/>
      <c r="I58" s="788"/>
      <c r="J58" s="788"/>
      <c r="K58" s="788"/>
      <c r="L58" s="788"/>
      <c r="M58" s="788"/>
      <c r="N58" s="788"/>
      <c r="O58" s="788"/>
      <c r="P58" s="788"/>
      <c r="Q58" s="788"/>
      <c r="R58" s="788"/>
      <c r="S58" s="788"/>
      <c r="T58" s="788"/>
      <c r="U58" s="788"/>
    </row>
    <row r="59" spans="2:21" ht="19.5" customHeight="1">
      <c r="B59" s="112"/>
      <c r="C59" s="128"/>
      <c r="D59" s="792"/>
      <c r="E59" s="788"/>
      <c r="F59" s="788"/>
      <c r="G59" s="788"/>
      <c r="H59" s="788"/>
      <c r="I59" s="788"/>
      <c r="J59" s="788"/>
      <c r="K59" s="788"/>
      <c r="L59" s="788"/>
      <c r="M59" s="788"/>
      <c r="N59" s="788"/>
      <c r="O59" s="788"/>
      <c r="P59" s="788"/>
      <c r="Q59" s="788"/>
      <c r="R59" s="788"/>
      <c r="S59" s="788"/>
      <c r="T59" s="788"/>
      <c r="U59" s="788"/>
    </row>
    <row r="60" spans="2:21" ht="19.5" customHeight="1">
      <c r="B60" s="112"/>
      <c r="C60" s="128"/>
      <c r="D60" s="793"/>
      <c r="E60" s="789"/>
      <c r="F60" s="789"/>
      <c r="G60" s="789"/>
      <c r="H60" s="789"/>
      <c r="I60" s="789"/>
      <c r="J60" s="789"/>
      <c r="K60" s="789"/>
      <c r="L60" s="789"/>
      <c r="M60" s="789"/>
      <c r="N60" s="789"/>
      <c r="O60" s="789"/>
      <c r="P60" s="789"/>
      <c r="Q60" s="789"/>
      <c r="R60" s="789"/>
      <c r="S60" s="789"/>
      <c r="T60" s="789"/>
      <c r="U60" s="789"/>
    </row>
    <row r="61" spans="2:21" s="442" customFormat="1" ht="15.95">
      <c r="B61" s="443"/>
      <c r="C61" s="444"/>
      <c r="D61" s="129"/>
      <c r="E61" s="126" t="s">
        <v>514</v>
      </c>
      <c r="F61" s="126" t="s">
        <v>515</v>
      </c>
      <c r="G61" s="126" t="s">
        <v>536</v>
      </c>
      <c r="H61" s="126" t="s">
        <v>537</v>
      </c>
      <c r="I61" s="126" t="s">
        <v>538</v>
      </c>
      <c r="J61" s="126" t="s">
        <v>539</v>
      </c>
      <c r="K61" s="125" t="s">
        <v>540</v>
      </c>
      <c r="L61" s="126" t="s">
        <v>541</v>
      </c>
      <c r="M61" s="126" t="s">
        <v>542</v>
      </c>
      <c r="N61" s="126" t="s">
        <v>543</v>
      </c>
      <c r="O61" s="126" t="s">
        <v>895</v>
      </c>
      <c r="P61" s="126" t="s">
        <v>896</v>
      </c>
      <c r="Q61" s="126" t="s">
        <v>897</v>
      </c>
      <c r="R61" s="126" t="s">
        <v>898</v>
      </c>
      <c r="S61" s="125" t="s">
        <v>899</v>
      </c>
      <c r="T61" s="126" t="s">
        <v>900</v>
      </c>
      <c r="U61" s="127" t="s">
        <v>901</v>
      </c>
    </row>
    <row r="62" spans="2:21" ht="45.95">
      <c r="B62" s="112"/>
      <c r="C62" s="128"/>
      <c r="D62" s="445" t="s">
        <v>1549</v>
      </c>
      <c r="E62" s="494" t="s">
        <v>1550</v>
      </c>
      <c r="F62" s="495" t="s">
        <v>1551</v>
      </c>
      <c r="G62" s="494" t="s">
        <v>1552</v>
      </c>
      <c r="H62" s="494" t="s">
        <v>1553</v>
      </c>
      <c r="I62" s="494" t="s">
        <v>1554</v>
      </c>
      <c r="J62" s="494" t="s">
        <v>1555</v>
      </c>
      <c r="K62" s="361" t="s">
        <v>1539</v>
      </c>
      <c r="L62" s="494" t="s">
        <v>1556</v>
      </c>
      <c r="M62" s="494" t="s">
        <v>1557</v>
      </c>
      <c r="N62" s="494" t="s">
        <v>1558</v>
      </c>
      <c r="O62" s="494" t="s">
        <v>1559</v>
      </c>
      <c r="P62" s="494" t="s">
        <v>1560</v>
      </c>
      <c r="Q62" s="494" t="s">
        <v>1561</v>
      </c>
      <c r="R62" s="494" t="s">
        <v>1562</v>
      </c>
      <c r="S62" s="361" t="s">
        <v>1546</v>
      </c>
      <c r="T62" s="363" t="s">
        <v>1562</v>
      </c>
      <c r="U62" s="150" t="s">
        <v>1547</v>
      </c>
    </row>
    <row r="63" spans="2:21" ht="32.1">
      <c r="B63" s="112"/>
      <c r="C63" s="128"/>
      <c r="D63" s="130" t="s">
        <v>526</v>
      </c>
      <c r="E63" s="345" t="s">
        <v>1563</v>
      </c>
      <c r="F63" s="345" t="s">
        <v>1564</v>
      </c>
      <c r="G63" s="345" t="s">
        <v>1565</v>
      </c>
      <c r="H63" s="345" t="s">
        <v>1566</v>
      </c>
      <c r="I63" s="345" t="s">
        <v>1567</v>
      </c>
      <c r="J63" s="345" t="s">
        <v>1568</v>
      </c>
      <c r="K63" s="345" t="s">
        <v>1569</v>
      </c>
      <c r="L63" s="345" t="s">
        <v>1570</v>
      </c>
      <c r="M63" s="345" t="s">
        <v>1571</v>
      </c>
      <c r="N63" s="345" t="s">
        <v>1327</v>
      </c>
      <c r="O63" s="345" t="s">
        <v>1328</v>
      </c>
      <c r="P63" s="345" t="s">
        <v>1572</v>
      </c>
      <c r="Q63" s="345" t="s">
        <v>1573</v>
      </c>
      <c r="R63" s="345" t="s">
        <v>1574</v>
      </c>
      <c r="S63" s="345" t="s">
        <v>1575</v>
      </c>
      <c r="T63" s="345" t="s">
        <v>1576</v>
      </c>
      <c r="U63" s="345" t="s">
        <v>1577</v>
      </c>
    </row>
  </sheetData>
  <sheetProtection formatColumns="0"/>
  <mergeCells count="50">
    <mergeCell ref="D7:U7"/>
    <mergeCell ref="D13:D17"/>
    <mergeCell ref="D56:D60"/>
    <mergeCell ref="F5:G5"/>
    <mergeCell ref="H5:I5"/>
    <mergeCell ref="J5:R5"/>
    <mergeCell ref="R57:R60"/>
    <mergeCell ref="S57:S60"/>
    <mergeCell ref="T57:T60"/>
    <mergeCell ref="U57:U60"/>
    <mergeCell ref="E57:E60"/>
    <mergeCell ref="F57:F60"/>
    <mergeCell ref="G57:G60"/>
    <mergeCell ref="H57:H60"/>
    <mergeCell ref="I57:I60"/>
    <mergeCell ref="P57:P60"/>
    <mergeCell ref="Q57:Q60"/>
    <mergeCell ref="J57:J60"/>
    <mergeCell ref="K57:K60"/>
    <mergeCell ref="L57:L60"/>
    <mergeCell ref="M57:M60"/>
    <mergeCell ref="N57:N60"/>
    <mergeCell ref="O57:O60"/>
    <mergeCell ref="E56:G56"/>
    <mergeCell ref="H56:J56"/>
    <mergeCell ref="L56:N56"/>
    <mergeCell ref="O56:Q56"/>
    <mergeCell ref="T14:T17"/>
    <mergeCell ref="J14:J17"/>
    <mergeCell ref="K14:K17"/>
    <mergeCell ref="L14:L17"/>
    <mergeCell ref="M14:M17"/>
    <mergeCell ref="U14:U17"/>
    <mergeCell ref="L13:N13"/>
    <mergeCell ref="O13:Q13"/>
    <mergeCell ref="N14:N17"/>
    <mergeCell ref="O14:O17"/>
    <mergeCell ref="P14:P17"/>
    <mergeCell ref="Q14:Q17"/>
    <mergeCell ref="R14:R17"/>
    <mergeCell ref="S14:S17"/>
    <mergeCell ref="C17:C18"/>
    <mergeCell ref="D9:I11"/>
    <mergeCell ref="F14:F17"/>
    <mergeCell ref="G14:G17"/>
    <mergeCell ref="H14:H17"/>
    <mergeCell ref="I14:I17"/>
    <mergeCell ref="E14:E17"/>
    <mergeCell ref="E13:G13"/>
    <mergeCell ref="H13:J13"/>
  </mergeCells>
  <conditionalFormatting sqref="E19:U54">
    <cfRule type="expression" dxfId="358" priority="2">
      <formula>ISNUMBER(E19)</formula>
    </cfRule>
  </conditionalFormatting>
  <conditionalFormatting sqref="E62:U63">
    <cfRule type="expression" dxfId="357" priority="1">
      <formula>ISNUMBER(E62)</formula>
    </cfRule>
  </conditionalFormatting>
  <dataValidations count="4">
    <dataValidation type="decimal" errorStyle="warning" operator="greaterThanOrEqual" allowBlank="1" showInputMessage="1" showErrorMessage="1" errorTitle="Warning" error="Data in columns D, E and F should normally be zero or more" sqref="H19:J54" xr:uid="{00000000-0002-0000-0D00-000001000000}">
      <formula1>0</formula1>
    </dataValidation>
    <dataValidation type="decimal" errorStyle="warning" operator="greaterThanOrEqual" allowBlank="1" showInputMessage="1" showErrorMessage="1" errorTitle="Warning" error="Data in columns K, L, M and N should normally be zero or more" sqref="O19:R54" xr:uid="{00000000-0002-0000-0D00-000002000000}">
      <formula1>0</formula1>
    </dataValidation>
    <dataValidation type="decimal" operator="greaterThanOrEqual" allowBlank="1" showInputMessage="1" showErrorMessage="1" errorTitle="Warning" error="Data in columns A, B, C, H, I and J should normally be be zero or more" sqref="G19:G54 N19:N54 L19:L54 E19:E54" xr:uid="{00000000-0002-0000-0D00-000003000000}">
      <formula1>0</formula1>
    </dataValidation>
    <dataValidation operator="greaterThanOrEqual" allowBlank="1" showInputMessage="1" showErrorMessage="1" errorTitle="Warning" error="Data in columns A, B, C, H, I and J should normally be be zero or more" sqref="M19:M54 F19:F54" xr:uid="{9EED97B6-27DE-4A1C-A73D-A3D90ADCEFFE}"/>
  </dataValidations>
  <pageMargins left="0.70866141732283472" right="0.70866141732283472" top="0.74803149606299213" bottom="0.74803149606299213" header="0.31496062992125984" footer="0.31496062992125984"/>
  <pageSetup paperSize="9" scale="37" fitToHeight="0"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pageSetUpPr fitToPage="1"/>
  </sheetPr>
  <dimension ref="B1:J45"/>
  <sheetViews>
    <sheetView zoomScale="70" zoomScaleNormal="7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1" customWidth="1"/>
    <col min="4" max="5" width="28" style="250" customWidth="1"/>
    <col min="6" max="6" width="9.5703125" style="250" customWidth="1"/>
    <col min="7" max="8" width="44.28515625" style="250" customWidth="1"/>
    <col min="9" max="9" width="40.7109375" style="250" customWidth="1"/>
    <col min="10" max="10" width="12.7109375" style="231" customWidth="1"/>
    <col min="11" max="16384" width="9.28515625" style="231"/>
  </cols>
  <sheetData>
    <row r="1" spans="2:10">
      <c r="B1" s="231"/>
    </row>
    <row r="2" spans="2:10" ht="48" customHeight="1">
      <c r="B2" s="701" t="s">
        <v>1578</v>
      </c>
      <c r="C2" s="701"/>
      <c r="D2" s="701"/>
      <c r="E2" s="701"/>
      <c r="F2" s="701"/>
      <c r="G2" s="701"/>
      <c r="H2" s="701"/>
      <c r="I2" s="701"/>
      <c r="J2" s="701"/>
    </row>
    <row r="3" spans="2:10" ht="32.25" customHeight="1">
      <c r="B3" s="252" t="s">
        <v>436</v>
      </c>
      <c r="C3" s="252" t="s">
        <v>437</v>
      </c>
      <c r="D3" s="252" t="s">
        <v>438</v>
      </c>
      <c r="E3" s="252" t="s">
        <v>69</v>
      </c>
      <c r="F3" s="252" t="s">
        <v>439</v>
      </c>
      <c r="G3" s="252" t="s">
        <v>440</v>
      </c>
      <c r="H3" s="470" t="s">
        <v>604</v>
      </c>
      <c r="I3" s="252" t="s">
        <v>441</v>
      </c>
      <c r="J3" s="252" t="s">
        <v>370</v>
      </c>
    </row>
    <row r="4" spans="2:10" ht="57.75" customHeight="1">
      <c r="B4" s="256" t="s">
        <v>1579</v>
      </c>
      <c r="C4" s="256" t="s">
        <v>1580</v>
      </c>
      <c r="D4" s="257" t="s">
        <v>1581</v>
      </c>
      <c r="E4" s="257" t="s">
        <v>1582</v>
      </c>
      <c r="F4" s="256" t="s">
        <v>454</v>
      </c>
      <c r="G4" s="511" t="s">
        <v>1583</v>
      </c>
      <c r="H4" s="257" t="s">
        <v>1584</v>
      </c>
      <c r="I4" s="327"/>
      <c r="J4" s="619" t="s">
        <v>455</v>
      </c>
    </row>
    <row r="5" spans="2:10" ht="57.75" customHeight="1">
      <c r="B5" s="256" t="s">
        <v>1585</v>
      </c>
      <c r="C5" s="256" t="s">
        <v>1580</v>
      </c>
      <c r="D5" s="257" t="s">
        <v>1586</v>
      </c>
      <c r="E5" s="257" t="s">
        <v>1587</v>
      </c>
      <c r="F5" s="256" t="s">
        <v>454</v>
      </c>
      <c r="G5" s="257" t="s">
        <v>1588</v>
      </c>
      <c r="H5" s="257"/>
      <c r="I5" s="328"/>
      <c r="J5" s="619" t="s">
        <v>455</v>
      </c>
    </row>
    <row r="6" spans="2:10" ht="57.75" customHeight="1">
      <c r="B6" s="256" t="s">
        <v>1589</v>
      </c>
      <c r="C6" s="256" t="s">
        <v>1590</v>
      </c>
      <c r="D6" s="257" t="s">
        <v>1591</v>
      </c>
      <c r="E6" s="257" t="s">
        <v>1592</v>
      </c>
      <c r="F6" s="256" t="s">
        <v>454</v>
      </c>
      <c r="G6" s="511" t="s">
        <v>1593</v>
      </c>
      <c r="H6" s="257" t="s">
        <v>1594</v>
      </c>
      <c r="I6" s="327"/>
      <c r="J6" s="619" t="s">
        <v>455</v>
      </c>
    </row>
    <row r="7" spans="2:10" ht="57.75" customHeight="1">
      <c r="B7" s="256" t="s">
        <v>1595</v>
      </c>
      <c r="C7" s="256" t="s">
        <v>1590</v>
      </c>
      <c r="D7" s="257" t="s">
        <v>1596</v>
      </c>
      <c r="E7" s="257" t="s">
        <v>1597</v>
      </c>
      <c r="F7" s="256" t="s">
        <v>446</v>
      </c>
      <c r="G7" s="257" t="s">
        <v>1598</v>
      </c>
      <c r="H7" s="257" t="s">
        <v>1351</v>
      </c>
      <c r="I7" s="328"/>
      <c r="J7" s="619" t="s">
        <v>455</v>
      </c>
    </row>
    <row r="8" spans="2:10" ht="57.75" customHeight="1">
      <c r="B8" s="256" t="s">
        <v>1599</v>
      </c>
      <c r="C8" s="256" t="s">
        <v>1600</v>
      </c>
      <c r="D8" s="257" t="s">
        <v>1601</v>
      </c>
      <c r="E8" s="257" t="s">
        <v>1602</v>
      </c>
      <c r="F8" s="256" t="s">
        <v>454</v>
      </c>
      <c r="G8" s="511" t="s">
        <v>1603</v>
      </c>
      <c r="H8" s="257" t="s">
        <v>1604</v>
      </c>
      <c r="I8" s="327"/>
      <c r="J8" s="619" t="s">
        <v>455</v>
      </c>
    </row>
    <row r="9" spans="2:10" ht="57.75" customHeight="1">
      <c r="B9" s="256" t="s">
        <v>1605</v>
      </c>
      <c r="C9" s="256" t="s">
        <v>1600</v>
      </c>
      <c r="D9" s="257" t="s">
        <v>1606</v>
      </c>
      <c r="E9" s="257" t="s">
        <v>1607</v>
      </c>
      <c r="F9" s="256" t="s">
        <v>454</v>
      </c>
      <c r="G9" s="257" t="s">
        <v>1608</v>
      </c>
      <c r="H9" s="257"/>
      <c r="I9" s="328"/>
      <c r="J9" s="619" t="s">
        <v>455</v>
      </c>
    </row>
    <row r="10" spans="2:10" ht="57.75" customHeight="1">
      <c r="B10" s="256" t="s">
        <v>1609</v>
      </c>
      <c r="C10" s="256" t="s">
        <v>1610</v>
      </c>
      <c r="D10" s="257" t="s">
        <v>1611</v>
      </c>
      <c r="E10" s="257" t="s">
        <v>1612</v>
      </c>
      <c r="F10" s="256" t="s">
        <v>454</v>
      </c>
      <c r="G10" s="511" t="s">
        <v>1613</v>
      </c>
      <c r="H10" s="257" t="s">
        <v>1614</v>
      </c>
      <c r="I10" s="327"/>
      <c r="J10" s="619" t="s">
        <v>455</v>
      </c>
    </row>
    <row r="11" spans="2:10" ht="57.75" customHeight="1">
      <c r="B11" s="256" t="s">
        <v>1615</v>
      </c>
      <c r="C11" s="256" t="s">
        <v>1610</v>
      </c>
      <c r="D11" s="257" t="s">
        <v>1616</v>
      </c>
      <c r="E11" s="257" t="s">
        <v>1617</v>
      </c>
      <c r="F11" s="256" t="s">
        <v>454</v>
      </c>
      <c r="G11" s="257" t="s">
        <v>1618</v>
      </c>
      <c r="H11" s="257"/>
      <c r="I11" s="328"/>
      <c r="J11" s="619" t="s">
        <v>455</v>
      </c>
    </row>
    <row r="12" spans="2:10" ht="57.75" customHeight="1">
      <c r="B12" s="256" t="s">
        <v>1619</v>
      </c>
      <c r="C12" s="256" t="s">
        <v>1620</v>
      </c>
      <c r="D12" s="257" t="s">
        <v>1621</v>
      </c>
      <c r="E12" s="257" t="s">
        <v>1622</v>
      </c>
      <c r="F12" s="256" t="s">
        <v>454</v>
      </c>
      <c r="G12" s="511" t="s">
        <v>1623</v>
      </c>
      <c r="H12" s="257" t="s">
        <v>1624</v>
      </c>
      <c r="I12" s="327"/>
      <c r="J12" s="619" t="s">
        <v>455</v>
      </c>
    </row>
    <row r="13" spans="2:10" ht="57.75" customHeight="1">
      <c r="B13" s="256" t="s">
        <v>1625</v>
      </c>
      <c r="C13" s="256" t="s">
        <v>1620</v>
      </c>
      <c r="D13" s="257" t="s">
        <v>1626</v>
      </c>
      <c r="E13" s="257" t="s">
        <v>1627</v>
      </c>
      <c r="F13" s="256" t="s">
        <v>454</v>
      </c>
      <c r="G13" s="257" t="s">
        <v>1628</v>
      </c>
      <c r="H13" s="257"/>
      <c r="I13" s="328"/>
      <c r="J13" s="619" t="s">
        <v>455</v>
      </c>
    </row>
    <row r="14" spans="2:10" ht="57.75" customHeight="1">
      <c r="B14" s="256" t="s">
        <v>1629</v>
      </c>
      <c r="C14" s="256" t="s">
        <v>1630</v>
      </c>
      <c r="D14" s="257" t="s">
        <v>1631</v>
      </c>
      <c r="E14" s="257" t="s">
        <v>1632</v>
      </c>
      <c r="F14" s="256" t="s">
        <v>454</v>
      </c>
      <c r="G14" s="511" t="s">
        <v>1633</v>
      </c>
      <c r="H14" s="257" t="s">
        <v>1634</v>
      </c>
      <c r="I14" s="327"/>
      <c r="J14" s="619" t="s">
        <v>455</v>
      </c>
    </row>
    <row r="15" spans="2:10" ht="57.75" customHeight="1">
      <c r="B15" s="256" t="s">
        <v>1635</v>
      </c>
      <c r="C15" s="256" t="s">
        <v>1630</v>
      </c>
      <c r="D15" s="257" t="s">
        <v>1636</v>
      </c>
      <c r="E15" s="257" t="s">
        <v>1637</v>
      </c>
      <c r="F15" s="256" t="s">
        <v>454</v>
      </c>
      <c r="G15" s="257" t="s">
        <v>1638</v>
      </c>
      <c r="H15" s="257"/>
      <c r="I15" s="328"/>
      <c r="J15" s="619" t="s">
        <v>455</v>
      </c>
    </row>
    <row r="16" spans="2:10" ht="57.75" customHeight="1">
      <c r="B16" s="256" t="s">
        <v>1639</v>
      </c>
      <c r="C16" s="256" t="s">
        <v>1640</v>
      </c>
      <c r="D16" s="257" t="s">
        <v>1641</v>
      </c>
      <c r="E16" s="257" t="s">
        <v>1642</v>
      </c>
      <c r="F16" s="256" t="s">
        <v>454</v>
      </c>
      <c r="G16" s="511" t="s">
        <v>1643</v>
      </c>
      <c r="H16" s="257"/>
      <c r="I16" s="327"/>
      <c r="J16" s="619" t="s">
        <v>455</v>
      </c>
    </row>
    <row r="17" spans="2:10" ht="57.75" customHeight="1">
      <c r="B17" s="256" t="s">
        <v>1644</v>
      </c>
      <c r="C17" s="256" t="s">
        <v>1640</v>
      </c>
      <c r="D17" s="257" t="s">
        <v>1645</v>
      </c>
      <c r="E17" s="257" t="s">
        <v>1646</v>
      </c>
      <c r="F17" s="256" t="s">
        <v>454</v>
      </c>
      <c r="G17" s="257" t="s">
        <v>1647</v>
      </c>
      <c r="H17" s="257"/>
      <c r="I17" s="328"/>
      <c r="J17" s="619" t="s">
        <v>455</v>
      </c>
    </row>
    <row r="18" spans="2:10" ht="57.75" customHeight="1">
      <c r="B18" s="256" t="s">
        <v>1648</v>
      </c>
      <c r="C18" s="256" t="s">
        <v>1649</v>
      </c>
      <c r="D18" s="257" t="s">
        <v>1650</v>
      </c>
      <c r="E18" s="257" t="s">
        <v>1651</v>
      </c>
      <c r="F18" s="256" t="s">
        <v>454</v>
      </c>
      <c r="G18" s="511" t="s">
        <v>1652</v>
      </c>
      <c r="H18" s="258"/>
      <c r="I18" s="327"/>
      <c r="J18" s="619" t="s">
        <v>455</v>
      </c>
    </row>
    <row r="19" spans="2:10" ht="57.75" customHeight="1">
      <c r="B19" s="256" t="s">
        <v>1653</v>
      </c>
      <c r="C19" s="256" t="s">
        <v>1649</v>
      </c>
      <c r="D19" s="257" t="s">
        <v>1654</v>
      </c>
      <c r="E19" s="257" t="s">
        <v>1655</v>
      </c>
      <c r="F19" s="256" t="s">
        <v>446</v>
      </c>
      <c r="G19" s="257" t="s">
        <v>1656</v>
      </c>
      <c r="H19" s="257" t="s">
        <v>1351</v>
      </c>
      <c r="I19" s="328"/>
      <c r="J19" s="619" t="s">
        <v>455</v>
      </c>
    </row>
    <row r="20" spans="2:10" ht="57.75" customHeight="1">
      <c r="B20" s="256" t="s">
        <v>1657</v>
      </c>
      <c r="C20" s="256" t="s">
        <v>1658</v>
      </c>
      <c r="D20" s="257" t="s">
        <v>1659</v>
      </c>
      <c r="E20" s="257" t="s">
        <v>1660</v>
      </c>
      <c r="F20" s="256" t="s">
        <v>454</v>
      </c>
      <c r="G20" s="511" t="s">
        <v>1661</v>
      </c>
      <c r="H20" s="257" t="s">
        <v>1662</v>
      </c>
      <c r="I20" s="327"/>
      <c r="J20" s="619" t="s">
        <v>455</v>
      </c>
    </row>
    <row r="21" spans="2:10" ht="57.75" customHeight="1">
      <c r="B21" s="256" t="s">
        <v>1663</v>
      </c>
      <c r="C21" s="256" t="s">
        <v>1658</v>
      </c>
      <c r="D21" s="257" t="s">
        <v>1664</v>
      </c>
      <c r="E21" s="257" t="s">
        <v>1665</v>
      </c>
      <c r="F21" s="256" t="s">
        <v>454</v>
      </c>
      <c r="G21" s="257" t="s">
        <v>1666</v>
      </c>
      <c r="H21" s="257"/>
      <c r="I21" s="328"/>
      <c r="J21" s="619" t="s">
        <v>455</v>
      </c>
    </row>
    <row r="22" spans="2:10" ht="57.75" customHeight="1">
      <c r="B22" s="256" t="s">
        <v>1667</v>
      </c>
      <c r="C22" s="256" t="s">
        <v>1668</v>
      </c>
      <c r="D22" s="257" t="s">
        <v>1669</v>
      </c>
      <c r="E22" s="257" t="s">
        <v>1670</v>
      </c>
      <c r="F22" s="256" t="s">
        <v>454</v>
      </c>
      <c r="G22" s="511" t="s">
        <v>1671</v>
      </c>
      <c r="H22" s="258"/>
      <c r="I22" s="327"/>
      <c r="J22" s="619" t="s">
        <v>455</v>
      </c>
    </row>
    <row r="23" spans="2:10" ht="57.75" customHeight="1">
      <c r="B23" s="256" t="s">
        <v>1672</v>
      </c>
      <c r="C23" s="256" t="s">
        <v>1668</v>
      </c>
      <c r="D23" s="257" t="s">
        <v>1673</v>
      </c>
      <c r="E23" s="257" t="s">
        <v>1674</v>
      </c>
      <c r="F23" s="256" t="s">
        <v>454</v>
      </c>
      <c r="G23" s="257" t="s">
        <v>1675</v>
      </c>
      <c r="H23" s="257"/>
      <c r="I23" s="328"/>
      <c r="J23" s="619" t="s">
        <v>455</v>
      </c>
    </row>
    <row r="24" spans="2:10" ht="57.75" customHeight="1">
      <c r="B24" s="256" t="s">
        <v>1676</v>
      </c>
      <c r="C24" s="256" t="s">
        <v>1677</v>
      </c>
      <c r="D24" s="257" t="s">
        <v>1678</v>
      </c>
      <c r="E24" s="257" t="s">
        <v>1679</v>
      </c>
      <c r="F24" s="256" t="s">
        <v>454</v>
      </c>
      <c r="G24" s="511" t="s">
        <v>1680</v>
      </c>
      <c r="H24" s="258"/>
      <c r="I24" s="327"/>
      <c r="J24" s="619" t="s">
        <v>455</v>
      </c>
    </row>
    <row r="25" spans="2:10" ht="57.75" customHeight="1">
      <c r="B25" s="256" t="s">
        <v>1681</v>
      </c>
      <c r="C25" s="256" t="s">
        <v>1677</v>
      </c>
      <c r="D25" s="257" t="s">
        <v>1682</v>
      </c>
      <c r="E25" s="257" t="s">
        <v>1683</v>
      </c>
      <c r="F25" s="256" t="s">
        <v>454</v>
      </c>
      <c r="G25" s="257" t="s">
        <v>1684</v>
      </c>
      <c r="H25" s="257"/>
      <c r="I25" s="328"/>
      <c r="J25" s="619" t="s">
        <v>455</v>
      </c>
    </row>
    <row r="26" spans="2:10" ht="57.75" customHeight="1">
      <c r="B26" s="256" t="s">
        <v>1685</v>
      </c>
      <c r="C26" s="256" t="s">
        <v>1686</v>
      </c>
      <c r="D26" s="257" t="s">
        <v>1687</v>
      </c>
      <c r="E26" s="257" t="s">
        <v>1688</v>
      </c>
      <c r="F26" s="256" t="s">
        <v>454</v>
      </c>
      <c r="G26" s="511" t="s">
        <v>1689</v>
      </c>
      <c r="H26" s="257" t="s">
        <v>1690</v>
      </c>
      <c r="I26" s="327"/>
      <c r="J26" s="619" t="s">
        <v>455</v>
      </c>
    </row>
    <row r="27" spans="2:10" ht="57.75" customHeight="1">
      <c r="B27" s="256" t="s">
        <v>1691</v>
      </c>
      <c r="C27" s="256" t="s">
        <v>1686</v>
      </c>
      <c r="D27" s="257" t="s">
        <v>1692</v>
      </c>
      <c r="E27" s="257" t="s">
        <v>1693</v>
      </c>
      <c r="F27" s="256" t="s">
        <v>454</v>
      </c>
      <c r="G27" s="257" t="s">
        <v>1694</v>
      </c>
      <c r="H27" s="257"/>
      <c r="I27" s="328"/>
      <c r="J27" s="619" t="s">
        <v>455</v>
      </c>
    </row>
    <row r="28" spans="2:10" ht="57.75" customHeight="1">
      <c r="B28" s="256" t="s">
        <v>1695</v>
      </c>
      <c r="C28" s="256" t="s">
        <v>1696</v>
      </c>
      <c r="D28" s="257" t="s">
        <v>1529</v>
      </c>
      <c r="E28" s="257" t="s">
        <v>1697</v>
      </c>
      <c r="F28" s="256" t="s">
        <v>454</v>
      </c>
      <c r="G28" s="257" t="s">
        <v>1698</v>
      </c>
      <c r="H28" s="257"/>
      <c r="I28" s="328"/>
      <c r="J28" s="619" t="s">
        <v>455</v>
      </c>
    </row>
    <row r="29" spans="2:10" ht="57.75" customHeight="1">
      <c r="B29" s="256" t="s">
        <v>1699</v>
      </c>
      <c r="C29" s="384" t="s">
        <v>1700</v>
      </c>
      <c r="D29" s="257"/>
      <c r="E29" s="510" t="s">
        <v>1701</v>
      </c>
      <c r="F29" s="256" t="s">
        <v>454</v>
      </c>
      <c r="G29" s="257" t="s">
        <v>1504</v>
      </c>
      <c r="H29" s="257"/>
      <c r="I29" s="327"/>
      <c r="J29" s="619" t="s">
        <v>455</v>
      </c>
    </row>
    <row r="30" spans="2:10" ht="57.75" customHeight="1">
      <c r="B30" s="256" t="s">
        <v>1702</v>
      </c>
      <c r="C30" s="384" t="s">
        <v>1700</v>
      </c>
      <c r="D30" s="257"/>
      <c r="E30" s="510" t="s">
        <v>1703</v>
      </c>
      <c r="F30" s="256" t="s">
        <v>446</v>
      </c>
      <c r="G30" s="257" t="s">
        <v>1704</v>
      </c>
      <c r="H30" s="257"/>
      <c r="I30" s="327"/>
      <c r="J30" s="619" t="s">
        <v>455</v>
      </c>
    </row>
    <row r="31" spans="2:10" ht="57.75" customHeight="1">
      <c r="B31" s="256" t="s">
        <v>1705</v>
      </c>
      <c r="C31" s="256" t="s">
        <v>1706</v>
      </c>
      <c r="D31" s="257" t="s">
        <v>1707</v>
      </c>
      <c r="E31" s="257" t="s">
        <v>1582</v>
      </c>
      <c r="F31" s="256" t="s">
        <v>454</v>
      </c>
      <c r="G31" s="511" t="s">
        <v>1583</v>
      </c>
      <c r="H31" s="257" t="s">
        <v>1584</v>
      </c>
      <c r="I31" s="327"/>
      <c r="J31" s="619" t="s">
        <v>455</v>
      </c>
    </row>
    <row r="32" spans="2:10" ht="57.75" customHeight="1">
      <c r="B32" s="256" t="s">
        <v>1708</v>
      </c>
      <c r="C32" s="256" t="s">
        <v>1709</v>
      </c>
      <c r="D32" s="257" t="s">
        <v>1710</v>
      </c>
      <c r="E32" s="257" t="s">
        <v>1597</v>
      </c>
      <c r="F32" s="256" t="s">
        <v>446</v>
      </c>
      <c r="G32" s="511" t="s">
        <v>1598</v>
      </c>
      <c r="H32" s="257" t="s">
        <v>1351</v>
      </c>
      <c r="I32" s="327"/>
      <c r="J32" s="619" t="s">
        <v>455</v>
      </c>
    </row>
    <row r="33" spans="2:10" ht="57.75" customHeight="1">
      <c r="B33" s="256" t="s">
        <v>1711</v>
      </c>
      <c r="C33" s="256" t="s">
        <v>1709</v>
      </c>
      <c r="D33" s="257" t="s">
        <v>1710</v>
      </c>
      <c r="E33" s="257" t="s">
        <v>1592</v>
      </c>
      <c r="F33" s="256" t="s">
        <v>454</v>
      </c>
      <c r="G33" s="511" t="s">
        <v>1712</v>
      </c>
      <c r="H33" s="257" t="s">
        <v>1594</v>
      </c>
      <c r="I33" s="327"/>
      <c r="J33" s="619" t="s">
        <v>455</v>
      </c>
    </row>
    <row r="34" spans="2:10" ht="57.75" customHeight="1">
      <c r="B34" s="256" t="s">
        <v>1713</v>
      </c>
      <c r="C34" s="256" t="s">
        <v>1714</v>
      </c>
      <c r="D34" s="257" t="s">
        <v>1715</v>
      </c>
      <c r="E34" s="257" t="s">
        <v>1602</v>
      </c>
      <c r="F34" s="256" t="s">
        <v>454</v>
      </c>
      <c r="G34" s="511" t="s">
        <v>1603</v>
      </c>
      <c r="H34" s="257" t="s">
        <v>1604</v>
      </c>
      <c r="I34" s="327"/>
      <c r="J34" s="619" t="s">
        <v>455</v>
      </c>
    </row>
    <row r="35" spans="2:10" ht="57.75" customHeight="1">
      <c r="B35" s="256" t="s">
        <v>1716</v>
      </c>
      <c r="C35" s="256" t="s">
        <v>1717</v>
      </c>
      <c r="D35" s="257" t="s">
        <v>1718</v>
      </c>
      <c r="E35" s="257" t="s">
        <v>1612</v>
      </c>
      <c r="F35" s="256" t="s">
        <v>454</v>
      </c>
      <c r="G35" s="511" t="s">
        <v>1613</v>
      </c>
      <c r="H35" s="257" t="s">
        <v>1614</v>
      </c>
      <c r="I35" s="327"/>
      <c r="J35" s="619" t="s">
        <v>455</v>
      </c>
    </row>
    <row r="36" spans="2:10" ht="57.75" customHeight="1">
      <c r="B36" s="256" t="s">
        <v>1719</v>
      </c>
      <c r="C36" s="256" t="s">
        <v>1720</v>
      </c>
      <c r="D36" s="257" t="s">
        <v>1721</v>
      </c>
      <c r="E36" s="257" t="s">
        <v>1622</v>
      </c>
      <c r="F36" s="256" t="s">
        <v>454</v>
      </c>
      <c r="G36" s="511" t="s">
        <v>1623</v>
      </c>
      <c r="H36" s="257" t="s">
        <v>1624</v>
      </c>
      <c r="I36" s="327"/>
      <c r="J36" s="619" t="s">
        <v>455</v>
      </c>
    </row>
    <row r="37" spans="2:10" ht="57.75" customHeight="1">
      <c r="B37" s="256" t="s">
        <v>1722</v>
      </c>
      <c r="C37" s="256" t="s">
        <v>1723</v>
      </c>
      <c r="D37" s="257" t="s">
        <v>1724</v>
      </c>
      <c r="E37" s="257" t="s">
        <v>1632</v>
      </c>
      <c r="F37" s="256" t="s">
        <v>454</v>
      </c>
      <c r="G37" s="511" t="s">
        <v>1633</v>
      </c>
      <c r="H37" s="257" t="s">
        <v>1634</v>
      </c>
      <c r="I37" s="327"/>
      <c r="J37" s="619" t="s">
        <v>455</v>
      </c>
    </row>
    <row r="38" spans="2:10" ht="57.75" customHeight="1">
      <c r="B38" s="256" t="s">
        <v>1725</v>
      </c>
      <c r="C38" s="256" t="s">
        <v>1726</v>
      </c>
      <c r="D38" s="257" t="s">
        <v>1727</v>
      </c>
      <c r="E38" s="257" t="s">
        <v>1642</v>
      </c>
      <c r="F38" s="256" t="s">
        <v>454</v>
      </c>
      <c r="G38" s="511" t="s">
        <v>1643</v>
      </c>
      <c r="H38" s="258"/>
      <c r="I38" s="327"/>
      <c r="J38" s="619" t="s">
        <v>455</v>
      </c>
    </row>
    <row r="39" spans="2:10" ht="57.75" customHeight="1">
      <c r="B39" s="256" t="s">
        <v>1728</v>
      </c>
      <c r="C39" s="256" t="s">
        <v>1729</v>
      </c>
      <c r="D39" s="257" t="s">
        <v>1730</v>
      </c>
      <c r="E39" s="257" t="s">
        <v>1655</v>
      </c>
      <c r="F39" s="256" t="s">
        <v>446</v>
      </c>
      <c r="G39" s="511" t="s">
        <v>1656</v>
      </c>
      <c r="H39" s="257" t="s">
        <v>1351</v>
      </c>
      <c r="I39" s="327"/>
      <c r="J39" s="619" t="s">
        <v>455</v>
      </c>
    </row>
    <row r="40" spans="2:10" ht="57.75" customHeight="1">
      <c r="B40" s="256" t="s">
        <v>1731</v>
      </c>
      <c r="C40" s="256" t="s">
        <v>1729</v>
      </c>
      <c r="D40" s="257" t="s">
        <v>1730</v>
      </c>
      <c r="E40" s="257" t="s">
        <v>1651</v>
      </c>
      <c r="F40" s="256" t="s">
        <v>454</v>
      </c>
      <c r="G40" s="511" t="s">
        <v>1652</v>
      </c>
      <c r="H40" s="258"/>
      <c r="I40" s="327"/>
      <c r="J40" s="619" t="s">
        <v>455</v>
      </c>
    </row>
    <row r="41" spans="2:10" ht="57.75" customHeight="1">
      <c r="B41" s="256" t="s">
        <v>1732</v>
      </c>
      <c r="C41" s="256" t="s">
        <v>1733</v>
      </c>
      <c r="D41" s="257" t="s">
        <v>1734</v>
      </c>
      <c r="E41" s="257" t="s">
        <v>1660</v>
      </c>
      <c r="F41" s="256" t="s">
        <v>454</v>
      </c>
      <c r="G41" s="511" t="s">
        <v>1661</v>
      </c>
      <c r="H41" s="257" t="s">
        <v>1662</v>
      </c>
      <c r="I41" s="327"/>
      <c r="J41" s="619" t="s">
        <v>455</v>
      </c>
    </row>
    <row r="42" spans="2:10" ht="57.75" customHeight="1">
      <c r="B42" s="256" t="s">
        <v>1735</v>
      </c>
      <c r="C42" s="256" t="s">
        <v>1736</v>
      </c>
      <c r="D42" s="257" t="s">
        <v>1737</v>
      </c>
      <c r="E42" s="257" t="s">
        <v>1670</v>
      </c>
      <c r="F42" s="256" t="s">
        <v>454</v>
      </c>
      <c r="G42" s="511" t="s">
        <v>1671</v>
      </c>
      <c r="H42" s="258"/>
      <c r="I42" s="327"/>
      <c r="J42" s="619" t="s">
        <v>455</v>
      </c>
    </row>
    <row r="43" spans="2:10" ht="57.75" customHeight="1">
      <c r="B43" s="256" t="s">
        <v>1738</v>
      </c>
      <c r="C43" s="256" t="s">
        <v>1739</v>
      </c>
      <c r="D43" s="257" t="s">
        <v>1740</v>
      </c>
      <c r="E43" s="257" t="s">
        <v>1679</v>
      </c>
      <c r="F43" s="256" t="s">
        <v>454</v>
      </c>
      <c r="G43" s="511" t="s">
        <v>1680</v>
      </c>
      <c r="H43" s="258"/>
      <c r="I43" s="327"/>
      <c r="J43" s="619" t="s">
        <v>455</v>
      </c>
    </row>
    <row r="44" spans="2:10" ht="57.75" customHeight="1">
      <c r="B44" s="256" t="s">
        <v>1741</v>
      </c>
      <c r="C44" s="256" t="s">
        <v>1742</v>
      </c>
      <c r="D44" s="257" t="s">
        <v>1743</v>
      </c>
      <c r="E44" s="257" t="s">
        <v>1688</v>
      </c>
      <c r="F44" s="256" t="s">
        <v>454</v>
      </c>
      <c r="G44" s="511" t="s">
        <v>1689</v>
      </c>
      <c r="H44" s="257" t="s">
        <v>1690</v>
      </c>
      <c r="I44" s="327"/>
      <c r="J44" s="619" t="s">
        <v>455</v>
      </c>
    </row>
    <row r="45" spans="2:10" ht="57.75" customHeight="1">
      <c r="B45" s="256" t="s">
        <v>1744</v>
      </c>
      <c r="C45" s="256" t="s">
        <v>1745</v>
      </c>
      <c r="D45" s="257" t="s">
        <v>1727</v>
      </c>
      <c r="E45" s="257" t="s">
        <v>1349</v>
      </c>
      <c r="F45" s="256" t="s">
        <v>446</v>
      </c>
      <c r="G45" s="511" t="s">
        <v>1746</v>
      </c>
      <c r="H45" s="257" t="s">
        <v>1351</v>
      </c>
      <c r="I45" s="327"/>
      <c r="J45" s="619" t="s">
        <v>455</v>
      </c>
    </row>
  </sheetData>
  <autoFilter ref="B3:J45" xr:uid="{00000000-0001-0000-0E00-000000000000}">
    <sortState xmlns:xlrd2="http://schemas.microsoft.com/office/spreadsheetml/2017/richdata2" ref="B4:J45">
      <sortCondition descending="1" ref="J3:J45"/>
    </sortState>
  </autoFilter>
  <mergeCells count="1">
    <mergeCell ref="B2:J2"/>
  </mergeCells>
  <conditionalFormatting sqref="B4:I200">
    <cfRule type="expression" dxfId="356" priority="100">
      <formula>OR($J4="New",$J4="Updated")</formula>
    </cfRule>
  </conditionalFormatting>
  <conditionalFormatting sqref="F4:F977">
    <cfRule type="cellIs" dxfId="355" priority="61" stopIfTrue="1" operator="equal">
      <formula>"Validation"</formula>
    </cfRule>
    <cfRule type="cellIs" dxfId="354" priority="62" operator="equal">
      <formula>"Pre-populated"</formula>
    </cfRule>
  </conditionalFormatting>
  <conditionalFormatting sqref="F26:F27">
    <cfRule type="cellIs" dxfId="353" priority="204" stopIfTrue="1" operator="equal">
      <formula>"Validation"</formula>
    </cfRule>
    <cfRule type="cellIs" dxfId="352" priority="205" operator="equal">
      <formula>"Pre-populated"</formula>
    </cfRule>
  </conditionalFormatting>
  <conditionalFormatting sqref="J4:J977">
    <cfRule type="cellIs" dxfId="351" priority="63" operator="equal">
      <formula>"Updated"</formula>
    </cfRule>
    <cfRule type="cellIs" dxfId="350" priority="64"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D6A6D76-32A0-4D74-B694-296C22600B9B}">
          <x14:formula1>
            <xm:f>RS_ValueSource!$E$49:$E$52</xm:f>
          </x14:formula1>
          <xm:sqref>F4:F45</xm:sqref>
        </x14:dataValidation>
        <x14:dataValidation type="list" allowBlank="1" showInputMessage="1" showErrorMessage="1" xr:uid="{AD3D7A96-8932-4C48-9631-6010A558ABCC}">
          <x14:formula1>
            <xm:f>RS_ValueSource!$E$46:$E$48</xm:f>
          </x14:formula1>
          <xm:sqref>J4:J45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R44"/>
  <sheetViews>
    <sheetView showGridLines="0"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0" style="16" hidden="1" customWidth="1"/>
    <col min="5" max="5" width="3.7109375" style="16" customWidth="1"/>
    <col min="6" max="6" width="57.42578125" style="16" customWidth="1"/>
    <col min="7" max="12" width="20.7109375" style="16" customWidth="1"/>
    <col min="13" max="16384" width="10.42578125" style="16"/>
  </cols>
  <sheetData>
    <row r="1" spans="1:18" ht="16.5" customHeight="1">
      <c r="A1" s="3"/>
    </row>
    <row r="2" spans="1:18" ht="16.5" customHeight="1">
      <c r="A2" s="3"/>
    </row>
    <row r="3" spans="1:18" ht="16.5" customHeight="1">
      <c r="A3" s="3"/>
    </row>
    <row r="4" spans="1:18" ht="29.25" customHeight="1">
      <c r="B4" s="80"/>
      <c r="C4" s="676" t="s">
        <v>365</v>
      </c>
      <c r="D4" s="676"/>
      <c r="E4" s="676"/>
      <c r="F4" s="676"/>
      <c r="G4" s="676"/>
      <c r="H4" s="819" t="s">
        <v>395</v>
      </c>
      <c r="I4" s="819"/>
      <c r="J4" s="819"/>
      <c r="K4" s="9" t="str">
        <f>'010'!E8</f>
        <v>1234</v>
      </c>
    </row>
    <row r="5" spans="1:18" ht="15" customHeight="1">
      <c r="F5" s="81"/>
      <c r="G5" s="81"/>
    </row>
    <row r="6" spans="1:18" ht="25.5" customHeight="1">
      <c r="C6" s="52"/>
      <c r="E6" s="6" t="s">
        <v>1747</v>
      </c>
      <c r="F6" s="6"/>
      <c r="G6" s="6"/>
      <c r="H6" s="5"/>
      <c r="I6" s="5"/>
      <c r="J6" s="5"/>
    </row>
    <row r="7" spans="1:18" ht="24.95">
      <c r="A7" s="3"/>
      <c r="C7" s="52"/>
      <c r="E7" s="131"/>
      <c r="F7" s="131"/>
      <c r="G7" s="131"/>
      <c r="H7" s="132"/>
      <c r="I7" s="132"/>
      <c r="J7" s="132"/>
    </row>
    <row r="8" spans="1:18" ht="15" customHeight="1">
      <c r="E8" s="730" t="s">
        <v>1748</v>
      </c>
      <c r="F8" s="730"/>
      <c r="G8" s="730"/>
      <c r="H8" s="730"/>
      <c r="I8" s="730"/>
      <c r="J8" s="730"/>
    </row>
    <row r="9" spans="1:18" ht="15" customHeight="1">
      <c r="B9" s="78"/>
      <c r="C9" s="90"/>
      <c r="E9" s="730"/>
      <c r="F9" s="730"/>
      <c r="G9" s="730"/>
      <c r="H9" s="730"/>
      <c r="I9" s="730"/>
      <c r="J9" s="730"/>
    </row>
    <row r="10" spans="1:18" ht="16.149999999999999" customHeight="1">
      <c r="B10" s="78"/>
      <c r="C10" s="78"/>
      <c r="E10" s="796"/>
      <c r="F10" s="797"/>
      <c r="G10" s="714" t="s">
        <v>1749</v>
      </c>
      <c r="H10" s="714" t="s">
        <v>1750</v>
      </c>
      <c r="I10" s="714" t="s">
        <v>1751</v>
      </c>
      <c r="J10" s="712" t="s">
        <v>1752</v>
      </c>
    </row>
    <row r="11" spans="1:18" ht="19.5" customHeight="1">
      <c r="B11" s="78"/>
      <c r="C11" s="78"/>
      <c r="E11" s="798"/>
      <c r="F11" s="799"/>
      <c r="G11" s="715"/>
      <c r="H11" s="715"/>
      <c r="I11" s="715"/>
      <c r="J11" s="713"/>
    </row>
    <row r="12" spans="1:18" ht="20.100000000000001" customHeight="1">
      <c r="B12" s="78"/>
      <c r="C12" s="78"/>
      <c r="E12" s="1070"/>
      <c r="F12" s="1071"/>
      <c r="G12" s="134" t="s">
        <v>514</v>
      </c>
      <c r="H12" s="134" t="s">
        <v>515</v>
      </c>
      <c r="I12" s="134" t="s">
        <v>536</v>
      </c>
      <c r="J12" s="135" t="s">
        <v>537</v>
      </c>
    </row>
    <row r="13" spans="1:18" ht="33.6">
      <c r="B13" s="78"/>
      <c r="C13" s="86"/>
      <c r="E13" s="136">
        <v>1</v>
      </c>
      <c r="F13" s="137" t="s">
        <v>1753</v>
      </c>
      <c r="G13" s="359" t="s">
        <v>1754</v>
      </c>
      <c r="H13" s="359" t="s">
        <v>1754</v>
      </c>
      <c r="I13" s="359" t="s">
        <v>1754</v>
      </c>
      <c r="J13" s="149" t="s">
        <v>1755</v>
      </c>
      <c r="L13" s="684" t="s">
        <v>1756</v>
      </c>
      <c r="M13" s="684"/>
      <c r="N13" s="684"/>
      <c r="O13" s="684"/>
      <c r="P13" s="684"/>
      <c r="Q13" s="684"/>
      <c r="R13" s="684"/>
    </row>
    <row r="14" spans="1:18">
      <c r="B14" s="78"/>
      <c r="C14" s="94"/>
      <c r="E14" s="138">
        <v>2</v>
      </c>
      <c r="F14" s="139" t="s">
        <v>1757</v>
      </c>
      <c r="G14" s="255" t="s">
        <v>523</v>
      </c>
      <c r="H14" s="255" t="s">
        <v>523</v>
      </c>
      <c r="I14" s="259" t="s">
        <v>523</v>
      </c>
      <c r="J14" s="360" t="s">
        <v>1758</v>
      </c>
      <c r="K14" s="140"/>
    </row>
    <row r="15" spans="1:18" ht="17.45">
      <c r="A15" s="3"/>
      <c r="B15" s="78"/>
      <c r="C15" s="94"/>
      <c r="D15" s="52"/>
      <c r="E15" s="61"/>
      <c r="F15" s="77"/>
      <c r="G15" s="141"/>
      <c r="H15" s="141"/>
      <c r="I15" s="141"/>
      <c r="J15" s="142"/>
      <c r="K15" s="140"/>
    </row>
    <row r="16" spans="1:18">
      <c r="A16" s="3"/>
      <c r="B16" s="78"/>
      <c r="C16" s="94"/>
      <c r="E16" s="61"/>
      <c r="F16" s="77"/>
      <c r="G16" s="141"/>
      <c r="H16" s="141"/>
      <c r="I16" s="141"/>
      <c r="J16" s="142"/>
      <c r="K16" s="140"/>
    </row>
    <row r="17" spans="1:18" ht="16.5" customHeight="1">
      <c r="A17" s="3"/>
      <c r="B17" s="78"/>
      <c r="C17" s="90"/>
      <c r="E17" s="730" t="s">
        <v>1759</v>
      </c>
      <c r="F17" s="730"/>
      <c r="G17" s="730"/>
      <c r="H17" s="730"/>
      <c r="I17" s="730"/>
      <c r="J17" s="730"/>
    </row>
    <row r="18" spans="1:18" ht="16.149999999999999" customHeight="1">
      <c r="B18" s="78"/>
      <c r="C18" s="817"/>
      <c r="E18" s="730"/>
      <c r="F18" s="730"/>
      <c r="G18" s="730"/>
      <c r="H18" s="730"/>
      <c r="I18" s="730"/>
      <c r="J18" s="730"/>
    </row>
    <row r="19" spans="1:18" ht="20.25" customHeight="1">
      <c r="B19" s="78"/>
      <c r="C19" s="817"/>
      <c r="E19" s="800"/>
      <c r="F19" s="801"/>
      <c r="G19" s="804"/>
      <c r="H19" s="818"/>
      <c r="I19" s="806"/>
      <c r="J19" s="806"/>
    </row>
    <row r="20" spans="1:18" ht="16.149999999999999" customHeight="1">
      <c r="B20" s="89"/>
      <c r="C20" s="89"/>
      <c r="E20" s="802"/>
      <c r="F20" s="803"/>
      <c r="G20" s="805"/>
      <c r="H20" s="818"/>
      <c r="I20" s="806"/>
      <c r="J20" s="806"/>
    </row>
    <row r="21" spans="1:18" ht="21" customHeight="1">
      <c r="B21" s="78"/>
      <c r="C21" s="817"/>
      <c r="E21" s="1072"/>
      <c r="F21" s="1073"/>
      <c r="G21" s="55" t="s">
        <v>538</v>
      </c>
      <c r="H21" s="575"/>
      <c r="I21" s="143"/>
      <c r="J21" s="143"/>
    </row>
    <row r="22" spans="1:18">
      <c r="B22" s="78"/>
      <c r="C22" s="817"/>
      <c r="E22" s="71">
        <v>1</v>
      </c>
      <c r="F22" s="137" t="s">
        <v>1760</v>
      </c>
      <c r="G22" s="526">
        <v>0</v>
      </c>
      <c r="H22" s="144"/>
      <c r="I22" s="112"/>
      <c r="J22" s="112"/>
      <c r="K22" s="69"/>
    </row>
    <row r="23" spans="1:18" ht="33.6">
      <c r="B23" s="3"/>
      <c r="C23" s="95"/>
      <c r="E23" s="101">
        <v>2</v>
      </c>
      <c r="F23" s="139" t="s">
        <v>405</v>
      </c>
      <c r="G23" s="360" t="s">
        <v>1761</v>
      </c>
      <c r="H23" s="144"/>
      <c r="I23" s="112"/>
      <c r="J23" s="112"/>
      <c r="K23" s="69"/>
      <c r="L23" s="684" t="str">
        <f>"FX Note: Submissions made to February "&amp;RIGHT(spec_title,4)&amp;" should all be made at the SBF/June "&amp;RIGHT(spec_title,4)-1&amp;" rate, any submissions from March should be at the Year-End "&amp;RIGHT(spec_title,4)-1&amp;" rate."</f>
        <v>FX Note: Submissions made to February 2027 should all be made at the SBF/June 2026 rate, any submissions from March should be at the Year-End 2026 rate.</v>
      </c>
      <c r="M23" s="684"/>
      <c r="N23" s="684"/>
      <c r="O23" s="684"/>
      <c r="P23" s="684"/>
      <c r="Q23" s="684"/>
      <c r="R23" s="684"/>
    </row>
    <row r="24" spans="1:18">
      <c r="A24" s="3"/>
      <c r="B24" s="3"/>
      <c r="C24" s="95"/>
      <c r="E24" s="61"/>
      <c r="F24" s="77"/>
      <c r="G24" s="142"/>
      <c r="H24" s="110"/>
      <c r="I24" s="69"/>
      <c r="J24" s="69"/>
      <c r="K24" s="69"/>
    </row>
    <row r="25" spans="1:18" ht="17.100000000000001" customHeight="1">
      <c r="A25" s="3"/>
      <c r="E25" s="730" t="s">
        <v>1762</v>
      </c>
      <c r="F25" s="730"/>
      <c r="G25" s="730"/>
      <c r="H25" s="730"/>
      <c r="I25" s="730"/>
      <c r="J25" s="730"/>
      <c r="K25" s="69"/>
    </row>
    <row r="26" spans="1:18" ht="17.100000000000001" customHeight="1">
      <c r="E26" s="730"/>
      <c r="F26" s="730"/>
      <c r="G26" s="730"/>
      <c r="H26" s="730"/>
      <c r="I26" s="730"/>
      <c r="J26" s="730"/>
      <c r="K26" s="69"/>
    </row>
    <row r="27" spans="1:18" ht="24" customHeight="1">
      <c r="E27" s="1074"/>
      <c r="F27" s="1075"/>
      <c r="G27" s="808" t="s">
        <v>1763</v>
      </c>
      <c r="H27" s="809"/>
      <c r="I27" s="810"/>
      <c r="J27" s="811" t="s">
        <v>513</v>
      </c>
      <c r="K27" s="812"/>
      <c r="L27" s="812"/>
    </row>
    <row r="28" spans="1:18" ht="17.100000000000001" customHeight="1">
      <c r="E28" s="1076"/>
      <c r="F28" s="1077"/>
      <c r="G28" s="807" t="s">
        <v>1764</v>
      </c>
      <c r="H28" s="807" t="s">
        <v>1765</v>
      </c>
      <c r="I28" s="807" t="s">
        <v>1766</v>
      </c>
      <c r="J28" s="807" t="s">
        <v>1764</v>
      </c>
      <c r="K28" s="795" t="s">
        <v>1765</v>
      </c>
      <c r="L28" s="807" t="s">
        <v>1766</v>
      </c>
    </row>
    <row r="29" spans="1:18" ht="17.100000000000001" customHeight="1">
      <c r="E29" s="1078"/>
      <c r="F29" s="1079"/>
      <c r="G29" s="807"/>
      <c r="H29" s="807"/>
      <c r="I29" s="807"/>
      <c r="J29" s="807"/>
      <c r="K29" s="795"/>
      <c r="L29" s="807"/>
    </row>
    <row r="30" spans="1:18" ht="17.100000000000001" customHeight="1">
      <c r="E30" s="1080"/>
      <c r="F30" s="1081"/>
      <c r="G30" s="145" t="s">
        <v>539</v>
      </c>
      <c r="H30" s="145" t="s">
        <v>540</v>
      </c>
      <c r="I30" s="145" t="s">
        <v>1767</v>
      </c>
      <c r="J30" s="145" t="s">
        <v>541</v>
      </c>
      <c r="K30" s="146" t="s">
        <v>542</v>
      </c>
      <c r="L30" s="146" t="s">
        <v>1768</v>
      </c>
    </row>
    <row r="31" spans="1:18" ht="27.95">
      <c r="E31" s="513">
        <v>1</v>
      </c>
      <c r="F31" s="514" t="s">
        <v>1769</v>
      </c>
      <c r="G31" s="149" t="s">
        <v>1770</v>
      </c>
      <c r="H31" s="362" t="s">
        <v>1771</v>
      </c>
      <c r="I31" s="149" t="s">
        <v>1772</v>
      </c>
      <c r="J31" s="149" t="s">
        <v>1773</v>
      </c>
      <c r="K31" s="362" t="s">
        <v>1774</v>
      </c>
      <c r="L31" s="149" t="s">
        <v>1775</v>
      </c>
    </row>
    <row r="32" spans="1:18">
      <c r="E32" s="513" t="s">
        <v>1776</v>
      </c>
      <c r="F32" s="516" t="s">
        <v>1777</v>
      </c>
      <c r="G32" s="255" t="s">
        <v>523</v>
      </c>
      <c r="H32" s="255" t="s">
        <v>523</v>
      </c>
      <c r="I32" s="255" t="s">
        <v>523</v>
      </c>
      <c r="J32" s="255" t="s">
        <v>523</v>
      </c>
      <c r="K32" s="255" t="s">
        <v>523</v>
      </c>
      <c r="L32" s="255" t="s">
        <v>523</v>
      </c>
    </row>
    <row r="33" spans="1:12" ht="27.95">
      <c r="E33" s="513" t="s">
        <v>1778</v>
      </c>
      <c r="F33" s="516" t="s">
        <v>1779</v>
      </c>
      <c r="G33" s="149" t="s">
        <v>1780</v>
      </c>
      <c r="H33" s="362" t="s">
        <v>1781</v>
      </c>
      <c r="I33" s="149" t="s">
        <v>1782</v>
      </c>
      <c r="J33" s="149" t="s">
        <v>1783</v>
      </c>
      <c r="K33" s="362" t="s">
        <v>1784</v>
      </c>
      <c r="L33" s="149" t="s">
        <v>1785</v>
      </c>
    </row>
    <row r="34" spans="1:12">
      <c r="E34" s="101">
        <v>2</v>
      </c>
      <c r="F34" s="620" t="s">
        <v>1786</v>
      </c>
      <c r="G34" s="255" t="s">
        <v>523</v>
      </c>
      <c r="H34" s="255" t="s">
        <v>523</v>
      </c>
      <c r="I34" s="255" t="s">
        <v>523</v>
      </c>
      <c r="J34" s="255" t="s">
        <v>523</v>
      </c>
      <c r="K34" s="255" t="s">
        <v>523</v>
      </c>
      <c r="L34" s="255" t="s">
        <v>523</v>
      </c>
    </row>
    <row r="35" spans="1:12">
      <c r="E35" s="101">
        <v>3</v>
      </c>
      <c r="F35" s="620" t="s">
        <v>1787</v>
      </c>
      <c r="G35" s="255" t="s">
        <v>523</v>
      </c>
      <c r="H35" s="255" t="s">
        <v>523</v>
      </c>
      <c r="I35" s="255" t="s">
        <v>523</v>
      </c>
      <c r="J35" s="255" t="s">
        <v>523</v>
      </c>
      <c r="K35" s="255" t="s">
        <v>523</v>
      </c>
      <c r="L35" s="255" t="s">
        <v>523</v>
      </c>
    </row>
    <row r="36" spans="1:12" ht="32.1">
      <c r="E36" s="513">
        <v>4</v>
      </c>
      <c r="F36" s="515" t="s">
        <v>1788</v>
      </c>
      <c r="G36" s="149" t="s">
        <v>1789</v>
      </c>
      <c r="H36" s="255" t="s">
        <v>523</v>
      </c>
      <c r="I36" s="255" t="s">
        <v>523</v>
      </c>
      <c r="J36" s="255" t="s">
        <v>523</v>
      </c>
      <c r="K36" s="255" t="s">
        <v>523</v>
      </c>
      <c r="L36" s="255" t="s">
        <v>523</v>
      </c>
    </row>
    <row r="37" spans="1:12">
      <c r="E37" s="513" t="s">
        <v>1790</v>
      </c>
      <c r="F37" s="515" t="s">
        <v>1791</v>
      </c>
      <c r="G37" s="255" t="s">
        <v>523</v>
      </c>
      <c r="H37" s="255" t="s">
        <v>523</v>
      </c>
      <c r="I37" s="255" t="s">
        <v>523</v>
      </c>
      <c r="J37" s="255" t="s">
        <v>523</v>
      </c>
      <c r="K37" s="255" t="s">
        <v>523</v>
      </c>
      <c r="L37" s="255" t="s">
        <v>523</v>
      </c>
    </row>
    <row r="38" spans="1:12">
      <c r="E38" s="101">
        <v>5</v>
      </c>
      <c r="F38" s="148" t="s">
        <v>1792</v>
      </c>
      <c r="G38" s="255" t="s">
        <v>523</v>
      </c>
      <c r="H38" s="255" t="s">
        <v>523</v>
      </c>
      <c r="I38" s="255" t="s">
        <v>523</v>
      </c>
      <c r="J38" s="255" t="s">
        <v>523</v>
      </c>
      <c r="K38" s="255" t="s">
        <v>523</v>
      </c>
      <c r="L38" s="255" t="s">
        <v>523</v>
      </c>
    </row>
    <row r="39" spans="1:12" ht="27.95">
      <c r="E39" s="101">
        <v>6</v>
      </c>
      <c r="F39" s="148" t="s">
        <v>1793</v>
      </c>
      <c r="G39" s="149" t="s">
        <v>1794</v>
      </c>
      <c r="H39" s="149" t="s">
        <v>1795</v>
      </c>
      <c r="I39" s="517" t="s">
        <v>1796</v>
      </c>
      <c r="J39" s="149" t="s">
        <v>1797</v>
      </c>
      <c r="K39" s="149" t="s">
        <v>1798</v>
      </c>
      <c r="L39" s="517" t="s">
        <v>1799</v>
      </c>
    </row>
    <row r="40" spans="1:12">
      <c r="E40" s="101">
        <v>7</v>
      </c>
      <c r="F40" s="148" t="s">
        <v>1800</v>
      </c>
      <c r="G40" s="255" t="s">
        <v>1283</v>
      </c>
      <c r="H40" s="255" t="s">
        <v>599</v>
      </c>
      <c r="I40" s="527"/>
      <c r="J40" s="255" t="s">
        <v>1283</v>
      </c>
      <c r="K40" s="255" t="s">
        <v>599</v>
      </c>
      <c r="L40" s="527"/>
    </row>
    <row r="41" spans="1:12" ht="42">
      <c r="E41" s="101">
        <v>8</v>
      </c>
      <c r="F41" s="148" t="s">
        <v>600</v>
      </c>
      <c r="G41" s="446" t="s">
        <v>1801</v>
      </c>
      <c r="H41" s="446" t="s">
        <v>1802</v>
      </c>
      <c r="I41" s="527"/>
      <c r="J41" s="446" t="s">
        <v>1803</v>
      </c>
      <c r="K41" s="446" t="s">
        <v>1804</v>
      </c>
      <c r="L41" s="527"/>
    </row>
    <row r="42" spans="1:12" ht="17.100000000000001" customHeight="1">
      <c r="A42" s="3"/>
      <c r="E42" s="329"/>
      <c r="F42" s="329"/>
      <c r="G42" s="329"/>
      <c r="H42" s="329"/>
      <c r="I42" s="329"/>
      <c r="J42" s="329"/>
      <c r="K42" s="69"/>
    </row>
    <row r="43" spans="1:12" ht="26.25" customHeight="1">
      <c r="E43" s="814" t="s">
        <v>1805</v>
      </c>
      <c r="F43" s="815"/>
      <c r="G43" s="815"/>
      <c r="H43" s="815"/>
      <c r="I43" s="815"/>
      <c r="J43" s="816"/>
      <c r="K43" s="69"/>
    </row>
    <row r="44" spans="1:12" s="120" customFormat="1">
      <c r="E44" s="813" t="s">
        <v>1806</v>
      </c>
      <c r="F44" s="813"/>
      <c r="G44" s="813"/>
      <c r="H44" s="813"/>
      <c r="I44" s="813"/>
      <c r="J44" s="151" t="s">
        <v>893</v>
      </c>
      <c r="K44" s="152"/>
    </row>
  </sheetData>
  <sheetProtection formatColumns="0"/>
  <mergeCells count="33">
    <mergeCell ref="C4:G4"/>
    <mergeCell ref="H10:H11"/>
    <mergeCell ref="C18:C19"/>
    <mergeCell ref="C21:C22"/>
    <mergeCell ref="E12:F12"/>
    <mergeCell ref="E21:F21"/>
    <mergeCell ref="E8:J9"/>
    <mergeCell ref="H19:H20"/>
    <mergeCell ref="H4:J4"/>
    <mergeCell ref="I10:I11"/>
    <mergeCell ref="J10:J11"/>
    <mergeCell ref="E30:F30"/>
    <mergeCell ref="G28:G29"/>
    <mergeCell ref="H28:H29"/>
    <mergeCell ref="J28:J29"/>
    <mergeCell ref="E44:I44"/>
    <mergeCell ref="E43:J43"/>
    <mergeCell ref="I28:I29"/>
    <mergeCell ref="L23:R23"/>
    <mergeCell ref="L13:R13"/>
    <mergeCell ref="K28:K29"/>
    <mergeCell ref="E10:F11"/>
    <mergeCell ref="G10:G11"/>
    <mergeCell ref="E17:J18"/>
    <mergeCell ref="E19:F20"/>
    <mergeCell ref="G19:G20"/>
    <mergeCell ref="I19:I20"/>
    <mergeCell ref="J19:J20"/>
    <mergeCell ref="E27:F29"/>
    <mergeCell ref="L28:L29"/>
    <mergeCell ref="G27:I27"/>
    <mergeCell ref="J27:L27"/>
    <mergeCell ref="E25:J26"/>
  </mergeCells>
  <conditionalFormatting sqref="G22:G23">
    <cfRule type="expression" dxfId="349" priority="30">
      <formula>ISNUMBER(G22)</formula>
    </cfRule>
  </conditionalFormatting>
  <conditionalFormatting sqref="G13:J14">
    <cfRule type="expression" dxfId="348" priority="31">
      <formula>ISNUMBER(G13)</formula>
    </cfRule>
  </conditionalFormatting>
  <conditionalFormatting sqref="G31:L41">
    <cfRule type="expression" dxfId="347" priority="1">
      <formula>ISNUMBER(G31)</formula>
    </cfRule>
  </conditionalFormatting>
  <hyperlinks>
    <hyperlink ref="H4" r:id="rId1" xr:uid="{00000000-0004-0000-0F00-000000000000}"/>
  </hyperlinks>
  <pageMargins left="0.70866141732283472" right="0.70866141732283472" top="0.74803149606299213" bottom="0.74803149606299213" header="0.31496062992125984" footer="0.31496062992125984"/>
  <pageSetup paperSize="9" scale="56" fitToHeight="0" orientation="portrait" verticalDpi="90" r:id="rId2"/>
  <headerFooter scaleWithDoc="0">
    <oddHeader>&amp;R&amp;F</oddHeader>
    <oddFooter>&amp;L&amp;D &amp;T&amp;RPage &amp;P of &amp;N&amp;C&amp;1#&amp;"Calibri"&amp;10&amp;K000000Classification: Confidential</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pageSetUpPr fitToPage="1"/>
  </sheetPr>
  <dimension ref="B1:J69"/>
  <sheetViews>
    <sheetView zoomScale="70" zoomScaleNormal="7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2" width="11.7109375" style="251" customWidth="1"/>
    <col min="3" max="3" width="11.7109375" style="254" customWidth="1"/>
    <col min="4" max="5" width="28" style="250" customWidth="1"/>
    <col min="6" max="6" width="9.7109375" style="250" customWidth="1"/>
    <col min="7" max="8" width="44.28515625" style="250" customWidth="1"/>
    <col min="9" max="9" width="40.7109375" style="250" customWidth="1"/>
    <col min="10" max="16384" width="9.28515625" style="231"/>
  </cols>
  <sheetData>
    <row r="1" spans="2:10">
      <c r="B1" s="231"/>
    </row>
    <row r="2" spans="2:10" ht="48" customHeight="1">
      <c r="B2" s="701" t="s">
        <v>1807</v>
      </c>
      <c r="C2" s="701"/>
      <c r="D2" s="701"/>
      <c r="E2" s="701"/>
      <c r="F2" s="701"/>
      <c r="G2" s="701"/>
      <c r="H2" s="701"/>
      <c r="I2" s="701"/>
      <c r="J2" s="701"/>
    </row>
    <row r="3" spans="2:10" ht="32.25" customHeight="1">
      <c r="B3" s="252" t="s">
        <v>436</v>
      </c>
      <c r="C3" s="252" t="s">
        <v>437</v>
      </c>
      <c r="D3" s="252" t="s">
        <v>438</v>
      </c>
      <c r="E3" s="252" t="s">
        <v>69</v>
      </c>
      <c r="F3" s="252" t="s">
        <v>439</v>
      </c>
      <c r="G3" s="252" t="s">
        <v>440</v>
      </c>
      <c r="H3" s="470" t="s">
        <v>604</v>
      </c>
      <c r="I3" s="252" t="s">
        <v>441</v>
      </c>
      <c r="J3" s="252" t="s">
        <v>370</v>
      </c>
    </row>
    <row r="4" spans="2:10" ht="58.5" customHeight="1">
      <c r="B4" s="256" t="s">
        <v>1808</v>
      </c>
      <c r="C4" s="256" t="s">
        <v>1014</v>
      </c>
      <c r="D4" s="257" t="s">
        <v>1809</v>
      </c>
      <c r="E4" s="257" t="s">
        <v>957</v>
      </c>
      <c r="F4" s="256" t="s">
        <v>454</v>
      </c>
      <c r="G4" s="257" t="s">
        <v>1810</v>
      </c>
      <c r="H4" s="257"/>
      <c r="I4" s="327" t="s">
        <v>1811</v>
      </c>
      <c r="J4" s="619" t="s">
        <v>611</v>
      </c>
    </row>
    <row r="5" spans="2:10" ht="58.5" customHeight="1">
      <c r="B5" s="256" t="s">
        <v>1812</v>
      </c>
      <c r="C5" s="256" t="s">
        <v>1423</v>
      </c>
      <c r="D5" s="257" t="s">
        <v>1813</v>
      </c>
      <c r="E5" s="257" t="s">
        <v>957</v>
      </c>
      <c r="F5" s="256" t="s">
        <v>454</v>
      </c>
      <c r="G5" s="257" t="s">
        <v>1814</v>
      </c>
      <c r="H5" s="257"/>
      <c r="I5" s="327" t="s">
        <v>1811</v>
      </c>
      <c r="J5" s="619" t="s">
        <v>611</v>
      </c>
    </row>
    <row r="6" spans="2:10" ht="58.5" customHeight="1">
      <c r="B6" s="256" t="s">
        <v>1815</v>
      </c>
      <c r="C6" s="256" t="s">
        <v>1816</v>
      </c>
      <c r="D6" s="257" t="s">
        <v>1817</v>
      </c>
      <c r="E6" s="257" t="s">
        <v>1818</v>
      </c>
      <c r="F6" s="256" t="s">
        <v>446</v>
      </c>
      <c r="G6" s="257" t="s">
        <v>1819</v>
      </c>
      <c r="H6" s="257" t="s">
        <v>1820</v>
      </c>
      <c r="I6" s="327" t="s">
        <v>623</v>
      </c>
      <c r="J6" s="619" t="s">
        <v>611</v>
      </c>
    </row>
    <row r="7" spans="2:10" ht="58.5" customHeight="1">
      <c r="B7" s="256" t="s">
        <v>1821</v>
      </c>
      <c r="C7" s="256" t="s">
        <v>1822</v>
      </c>
      <c r="D7" s="257" t="s">
        <v>1823</v>
      </c>
      <c r="E7" s="257" t="s">
        <v>1824</v>
      </c>
      <c r="F7" s="256" t="s">
        <v>454</v>
      </c>
      <c r="G7" s="502" t="s">
        <v>1825</v>
      </c>
      <c r="H7" s="257" t="s">
        <v>1826</v>
      </c>
      <c r="I7" s="327" t="s">
        <v>1827</v>
      </c>
      <c r="J7" s="619" t="s">
        <v>611</v>
      </c>
    </row>
    <row r="8" spans="2:10" ht="58.5" customHeight="1">
      <c r="B8" s="256" t="s">
        <v>1828</v>
      </c>
      <c r="C8" s="256" t="s">
        <v>1822</v>
      </c>
      <c r="D8" s="257" t="s">
        <v>1823</v>
      </c>
      <c r="E8" s="257" t="s">
        <v>1829</v>
      </c>
      <c r="F8" s="256" t="s">
        <v>446</v>
      </c>
      <c r="G8" s="502" t="s">
        <v>1830</v>
      </c>
      <c r="H8" s="257" t="s">
        <v>1826</v>
      </c>
      <c r="I8" s="327" t="s">
        <v>1811</v>
      </c>
      <c r="J8" s="619" t="s">
        <v>611</v>
      </c>
    </row>
    <row r="9" spans="2:10" ht="58.5" customHeight="1">
      <c r="B9" s="256" t="s">
        <v>1831</v>
      </c>
      <c r="C9" s="256" t="s">
        <v>753</v>
      </c>
      <c r="D9" s="257" t="s">
        <v>1832</v>
      </c>
      <c r="E9" s="257" t="s">
        <v>957</v>
      </c>
      <c r="F9" s="256" t="s">
        <v>454</v>
      </c>
      <c r="G9" s="257" t="s">
        <v>1833</v>
      </c>
      <c r="H9" s="257"/>
      <c r="I9" s="327" t="s">
        <v>1811</v>
      </c>
      <c r="J9" s="619" t="s">
        <v>611</v>
      </c>
    </row>
    <row r="10" spans="2:10" ht="58.5" customHeight="1">
      <c r="B10" s="256" t="s">
        <v>1834</v>
      </c>
      <c r="C10" s="256" t="s">
        <v>765</v>
      </c>
      <c r="D10" s="257" t="s">
        <v>1835</v>
      </c>
      <c r="E10" s="257" t="s">
        <v>957</v>
      </c>
      <c r="F10" s="256" t="s">
        <v>454</v>
      </c>
      <c r="G10" s="257" t="s">
        <v>1836</v>
      </c>
      <c r="H10" s="257"/>
      <c r="I10" s="327" t="s">
        <v>1811</v>
      </c>
      <c r="J10" s="619" t="s">
        <v>611</v>
      </c>
    </row>
    <row r="11" spans="2:10" ht="58.5" customHeight="1">
      <c r="B11" s="256" t="s">
        <v>1837</v>
      </c>
      <c r="C11" s="256" t="s">
        <v>1023</v>
      </c>
      <c r="D11" s="257" t="s">
        <v>1838</v>
      </c>
      <c r="E11" s="257" t="s">
        <v>957</v>
      </c>
      <c r="F11" s="256" t="s">
        <v>454</v>
      </c>
      <c r="G11" s="257" t="s">
        <v>1839</v>
      </c>
      <c r="H11" s="257"/>
      <c r="I11" s="327" t="s">
        <v>1811</v>
      </c>
      <c r="J11" s="619" t="s">
        <v>611</v>
      </c>
    </row>
    <row r="12" spans="2:10" ht="58.5" customHeight="1">
      <c r="B12" s="256" t="s">
        <v>1840</v>
      </c>
      <c r="C12" s="256" t="s">
        <v>1467</v>
      </c>
      <c r="D12" s="257" t="s">
        <v>1841</v>
      </c>
      <c r="E12" s="257" t="s">
        <v>957</v>
      </c>
      <c r="F12" s="256" t="s">
        <v>454</v>
      </c>
      <c r="G12" s="257" t="s">
        <v>1842</v>
      </c>
      <c r="H12" s="257"/>
      <c r="I12" s="327" t="s">
        <v>1811</v>
      </c>
      <c r="J12" s="619" t="s">
        <v>611</v>
      </c>
    </row>
    <row r="13" spans="2:10" ht="58.5" customHeight="1">
      <c r="B13" s="256" t="s">
        <v>1843</v>
      </c>
      <c r="C13" s="256" t="s">
        <v>1844</v>
      </c>
      <c r="D13" s="257" t="s">
        <v>1845</v>
      </c>
      <c r="E13" s="257" t="s">
        <v>1846</v>
      </c>
      <c r="F13" s="256" t="s">
        <v>454</v>
      </c>
      <c r="G13" s="502" t="s">
        <v>1847</v>
      </c>
      <c r="H13" s="257" t="s">
        <v>1848</v>
      </c>
      <c r="I13" s="327" t="s">
        <v>1827</v>
      </c>
      <c r="J13" s="336" t="s">
        <v>611</v>
      </c>
    </row>
    <row r="14" spans="2:10" ht="58.5" customHeight="1">
      <c r="B14" s="256" t="s">
        <v>1849</v>
      </c>
      <c r="C14" s="256" t="s">
        <v>1844</v>
      </c>
      <c r="D14" s="257" t="s">
        <v>1845</v>
      </c>
      <c r="E14" s="257" t="s">
        <v>1850</v>
      </c>
      <c r="F14" s="256" t="s">
        <v>446</v>
      </c>
      <c r="G14" s="502" t="s">
        <v>1851</v>
      </c>
      <c r="H14" s="257" t="s">
        <v>1848</v>
      </c>
      <c r="I14" s="327" t="s">
        <v>1811</v>
      </c>
      <c r="J14" s="336" t="s">
        <v>611</v>
      </c>
    </row>
    <row r="15" spans="2:10" ht="58.5" customHeight="1">
      <c r="B15" s="256" t="s">
        <v>1852</v>
      </c>
      <c r="C15" s="256" t="s">
        <v>1033</v>
      </c>
      <c r="D15" s="257" t="s">
        <v>1853</v>
      </c>
      <c r="E15" s="257" t="s">
        <v>957</v>
      </c>
      <c r="F15" s="256" t="s">
        <v>454</v>
      </c>
      <c r="G15" s="257" t="s">
        <v>1854</v>
      </c>
      <c r="H15" s="257"/>
      <c r="I15" s="327" t="s">
        <v>1811</v>
      </c>
      <c r="J15" s="619" t="s">
        <v>611</v>
      </c>
    </row>
    <row r="16" spans="2:10" ht="58.5" customHeight="1">
      <c r="B16" s="256" t="s">
        <v>1855</v>
      </c>
      <c r="C16" s="256" t="s">
        <v>1038</v>
      </c>
      <c r="D16" s="257" t="s">
        <v>1856</v>
      </c>
      <c r="E16" s="257" t="s">
        <v>957</v>
      </c>
      <c r="F16" s="256" t="s">
        <v>454</v>
      </c>
      <c r="G16" s="257" t="s">
        <v>1857</v>
      </c>
      <c r="H16" s="257"/>
      <c r="I16" s="327" t="s">
        <v>1811</v>
      </c>
      <c r="J16" s="619" t="s">
        <v>611</v>
      </c>
    </row>
    <row r="17" spans="2:10" ht="58.5" customHeight="1">
      <c r="B17" s="256" t="s">
        <v>1858</v>
      </c>
      <c r="C17" s="256" t="s">
        <v>1859</v>
      </c>
      <c r="D17" s="257" t="s">
        <v>1860</v>
      </c>
      <c r="E17" s="257" t="s">
        <v>957</v>
      </c>
      <c r="F17" s="256" t="s">
        <v>454</v>
      </c>
      <c r="G17" s="257" t="s">
        <v>1861</v>
      </c>
      <c r="H17" s="257"/>
      <c r="I17" s="327" t="s">
        <v>1811</v>
      </c>
      <c r="J17" s="619" t="s">
        <v>611</v>
      </c>
    </row>
    <row r="18" spans="2:10" ht="58.5" customHeight="1">
      <c r="B18" s="256" t="s">
        <v>1862</v>
      </c>
      <c r="C18" s="256" t="s">
        <v>1863</v>
      </c>
      <c r="D18" s="257" t="s">
        <v>1864</v>
      </c>
      <c r="E18" s="257" t="s">
        <v>957</v>
      </c>
      <c r="F18" s="256" t="s">
        <v>454</v>
      </c>
      <c r="G18" s="257" t="s">
        <v>1865</v>
      </c>
      <c r="H18" s="257"/>
      <c r="I18" s="327" t="s">
        <v>1811</v>
      </c>
      <c r="J18" s="619" t="s">
        <v>611</v>
      </c>
    </row>
    <row r="19" spans="2:10" ht="58.5" customHeight="1">
      <c r="B19" s="256" t="s">
        <v>1866</v>
      </c>
      <c r="C19" s="256" t="s">
        <v>643</v>
      </c>
      <c r="D19" s="257" t="s">
        <v>1867</v>
      </c>
      <c r="E19" s="257" t="s">
        <v>957</v>
      </c>
      <c r="F19" s="256" t="s">
        <v>454</v>
      </c>
      <c r="G19" s="257" t="s">
        <v>1868</v>
      </c>
      <c r="H19" s="257"/>
      <c r="I19" s="327"/>
      <c r="J19" s="619" t="s">
        <v>455</v>
      </c>
    </row>
    <row r="20" spans="2:10" ht="58.5" customHeight="1">
      <c r="B20" s="256" t="s">
        <v>1869</v>
      </c>
      <c r="C20" s="256" t="s">
        <v>643</v>
      </c>
      <c r="D20" s="257" t="s">
        <v>1867</v>
      </c>
      <c r="E20" s="257" t="s">
        <v>1870</v>
      </c>
      <c r="F20" s="256" t="s">
        <v>454</v>
      </c>
      <c r="G20" s="257" t="s">
        <v>1871</v>
      </c>
      <c r="H20" s="257"/>
      <c r="I20" s="327"/>
      <c r="J20" s="619" t="s">
        <v>455</v>
      </c>
    </row>
    <row r="21" spans="2:10" ht="58.5" customHeight="1">
      <c r="B21" s="256" t="s">
        <v>1872</v>
      </c>
      <c r="C21" s="256" t="s">
        <v>384</v>
      </c>
      <c r="D21" s="257" t="s">
        <v>1873</v>
      </c>
      <c r="E21" s="257" t="s">
        <v>957</v>
      </c>
      <c r="F21" s="256" t="s">
        <v>454</v>
      </c>
      <c r="G21" s="257" t="s">
        <v>1874</v>
      </c>
      <c r="H21" s="257"/>
      <c r="I21" s="327"/>
      <c r="J21" s="619" t="s">
        <v>455</v>
      </c>
    </row>
    <row r="22" spans="2:10" ht="58.5" customHeight="1">
      <c r="B22" s="256" t="s">
        <v>1875</v>
      </c>
      <c r="C22" s="256" t="s">
        <v>649</v>
      </c>
      <c r="D22" s="257" t="s">
        <v>1876</v>
      </c>
      <c r="E22" s="257" t="s">
        <v>957</v>
      </c>
      <c r="F22" s="256" t="s">
        <v>454</v>
      </c>
      <c r="G22" s="257" t="s">
        <v>1877</v>
      </c>
      <c r="H22" s="257"/>
      <c r="I22" s="327"/>
      <c r="J22" s="619" t="s">
        <v>455</v>
      </c>
    </row>
    <row r="23" spans="2:10" ht="58.5" customHeight="1">
      <c r="B23" s="256" t="s">
        <v>1878</v>
      </c>
      <c r="C23" s="256" t="s">
        <v>649</v>
      </c>
      <c r="D23" s="257" t="s">
        <v>1876</v>
      </c>
      <c r="E23" s="257" t="s">
        <v>1879</v>
      </c>
      <c r="F23" s="256" t="s">
        <v>454</v>
      </c>
      <c r="G23" s="257" t="s">
        <v>1880</v>
      </c>
      <c r="H23" s="257"/>
      <c r="I23" s="327"/>
      <c r="J23" s="619" t="s">
        <v>455</v>
      </c>
    </row>
    <row r="24" spans="2:10" ht="58.5" customHeight="1">
      <c r="B24" s="256" t="s">
        <v>1881</v>
      </c>
      <c r="C24" s="256" t="s">
        <v>386</v>
      </c>
      <c r="D24" s="257" t="s">
        <v>1882</v>
      </c>
      <c r="E24" s="257" t="s">
        <v>957</v>
      </c>
      <c r="F24" s="256" t="s">
        <v>454</v>
      </c>
      <c r="G24" s="257" t="s">
        <v>1883</v>
      </c>
      <c r="H24" s="257"/>
      <c r="I24" s="327"/>
      <c r="J24" s="619" t="s">
        <v>455</v>
      </c>
    </row>
    <row r="25" spans="2:10" ht="58.5" customHeight="1">
      <c r="B25" s="256" t="s">
        <v>1884</v>
      </c>
      <c r="C25" s="256" t="s">
        <v>663</v>
      </c>
      <c r="D25" s="257" t="s">
        <v>1885</v>
      </c>
      <c r="E25" s="257" t="s">
        <v>957</v>
      </c>
      <c r="F25" s="256" t="s">
        <v>454</v>
      </c>
      <c r="G25" s="257" t="s">
        <v>1886</v>
      </c>
      <c r="H25" s="257"/>
      <c r="I25" s="327"/>
      <c r="J25" s="619" t="s">
        <v>455</v>
      </c>
    </row>
    <row r="26" spans="2:10" ht="58.5" customHeight="1">
      <c r="B26" s="256" t="s">
        <v>1887</v>
      </c>
      <c r="C26" s="256" t="s">
        <v>663</v>
      </c>
      <c r="D26" s="257" t="s">
        <v>1885</v>
      </c>
      <c r="E26" s="257" t="s">
        <v>1888</v>
      </c>
      <c r="F26" s="256" t="s">
        <v>454</v>
      </c>
      <c r="G26" s="257" t="s">
        <v>1889</v>
      </c>
      <c r="H26" s="257"/>
      <c r="I26" s="327"/>
      <c r="J26" s="619" t="s">
        <v>455</v>
      </c>
    </row>
    <row r="27" spans="2:10" ht="58.5" customHeight="1">
      <c r="B27" s="256" t="s">
        <v>1890</v>
      </c>
      <c r="C27" s="256" t="s">
        <v>673</v>
      </c>
      <c r="D27" s="257" t="s">
        <v>1891</v>
      </c>
      <c r="E27" s="257" t="s">
        <v>957</v>
      </c>
      <c r="F27" s="256" t="s">
        <v>454</v>
      </c>
      <c r="G27" s="257" t="s">
        <v>1892</v>
      </c>
      <c r="H27" s="257"/>
      <c r="I27" s="327"/>
      <c r="J27" s="619" t="s">
        <v>455</v>
      </c>
    </row>
    <row r="28" spans="2:10" ht="58.5" customHeight="1">
      <c r="B28" s="256" t="s">
        <v>1893</v>
      </c>
      <c r="C28" s="256" t="s">
        <v>392</v>
      </c>
      <c r="D28" s="257" t="s">
        <v>1894</v>
      </c>
      <c r="E28" s="257" t="s">
        <v>1895</v>
      </c>
      <c r="F28" s="256" t="s">
        <v>660</v>
      </c>
      <c r="G28" s="257"/>
      <c r="H28" s="257"/>
      <c r="I28" s="327" t="s">
        <v>661</v>
      </c>
      <c r="J28" s="619" t="s">
        <v>455</v>
      </c>
    </row>
    <row r="29" spans="2:10" ht="58.5" customHeight="1">
      <c r="B29" s="256" t="s">
        <v>1896</v>
      </c>
      <c r="C29" s="256" t="s">
        <v>1897</v>
      </c>
      <c r="D29" s="257" t="s">
        <v>1898</v>
      </c>
      <c r="E29" s="257" t="s">
        <v>957</v>
      </c>
      <c r="F29" s="256" t="s">
        <v>454</v>
      </c>
      <c r="G29" s="257" t="s">
        <v>1899</v>
      </c>
      <c r="H29" s="257"/>
      <c r="I29" s="328"/>
      <c r="J29" s="619" t="s">
        <v>455</v>
      </c>
    </row>
    <row r="30" spans="2:10" ht="58.5" customHeight="1">
      <c r="B30" s="256" t="s">
        <v>1900</v>
      </c>
      <c r="C30" s="256" t="s">
        <v>1901</v>
      </c>
      <c r="D30" s="257" t="s">
        <v>1902</v>
      </c>
      <c r="E30" s="257" t="s">
        <v>957</v>
      </c>
      <c r="F30" s="256" t="s">
        <v>454</v>
      </c>
      <c r="G30" s="257" t="s">
        <v>1903</v>
      </c>
      <c r="H30" s="257"/>
      <c r="I30" s="328"/>
      <c r="J30" s="619" t="s">
        <v>455</v>
      </c>
    </row>
    <row r="31" spans="2:10" ht="58.5" customHeight="1">
      <c r="B31" s="256" t="s">
        <v>1904</v>
      </c>
      <c r="C31" s="256" t="s">
        <v>1905</v>
      </c>
      <c r="D31" s="257" t="s">
        <v>1906</v>
      </c>
      <c r="E31" s="257" t="s">
        <v>957</v>
      </c>
      <c r="F31" s="256" t="s">
        <v>454</v>
      </c>
      <c r="G31" s="257" t="s">
        <v>1907</v>
      </c>
      <c r="H31" s="257"/>
      <c r="I31" s="328"/>
      <c r="J31" s="619" t="s">
        <v>455</v>
      </c>
    </row>
    <row r="32" spans="2:10" ht="58.5" customHeight="1">
      <c r="B32" s="256" t="s">
        <v>1908</v>
      </c>
      <c r="C32" s="256" t="s">
        <v>1909</v>
      </c>
      <c r="D32" s="257" t="s">
        <v>1910</v>
      </c>
      <c r="E32" s="257" t="s">
        <v>957</v>
      </c>
      <c r="F32" s="256" t="s">
        <v>454</v>
      </c>
      <c r="G32" s="257" t="s">
        <v>1911</v>
      </c>
      <c r="H32" s="257"/>
      <c r="I32" s="327"/>
      <c r="J32" s="619" t="s">
        <v>455</v>
      </c>
    </row>
    <row r="33" spans="2:10" ht="58.5" customHeight="1">
      <c r="B33" s="256" t="s">
        <v>1912</v>
      </c>
      <c r="C33" s="256" t="s">
        <v>1913</v>
      </c>
      <c r="D33" s="257" t="s">
        <v>1914</v>
      </c>
      <c r="E33" s="257" t="s">
        <v>1915</v>
      </c>
      <c r="F33" s="256" t="s">
        <v>454</v>
      </c>
      <c r="G33" s="257" t="s">
        <v>1916</v>
      </c>
      <c r="H33" s="257"/>
      <c r="I33" s="327"/>
      <c r="J33" s="619" t="s">
        <v>455</v>
      </c>
    </row>
    <row r="34" spans="2:10" ht="58.5" customHeight="1">
      <c r="B34" s="256" t="s">
        <v>1917</v>
      </c>
      <c r="C34" s="256" t="s">
        <v>744</v>
      </c>
      <c r="D34" s="257" t="s">
        <v>1918</v>
      </c>
      <c r="E34" s="257" t="s">
        <v>1919</v>
      </c>
      <c r="F34" s="256" t="s">
        <v>454</v>
      </c>
      <c r="G34" s="504" t="s">
        <v>1920</v>
      </c>
      <c r="H34" s="257" t="s">
        <v>1921</v>
      </c>
      <c r="I34" s="328"/>
      <c r="J34" s="619" t="s">
        <v>455</v>
      </c>
    </row>
    <row r="35" spans="2:10" ht="58.5" customHeight="1">
      <c r="B35" s="256" t="s">
        <v>1922</v>
      </c>
      <c r="C35" s="256" t="s">
        <v>744</v>
      </c>
      <c r="D35" s="257" t="s">
        <v>1918</v>
      </c>
      <c r="E35" s="257" t="s">
        <v>1923</v>
      </c>
      <c r="F35" s="256" t="s">
        <v>446</v>
      </c>
      <c r="G35" s="504" t="s">
        <v>1924</v>
      </c>
      <c r="H35" s="257" t="s">
        <v>1921</v>
      </c>
      <c r="I35" s="328"/>
      <c r="J35" s="619" t="s">
        <v>455</v>
      </c>
    </row>
    <row r="36" spans="2:10" ht="58.5" customHeight="1">
      <c r="B36" s="256" t="s">
        <v>1925</v>
      </c>
      <c r="C36" s="256" t="s">
        <v>1926</v>
      </c>
      <c r="D36" s="257" t="s">
        <v>1927</v>
      </c>
      <c r="E36" s="257" t="s">
        <v>957</v>
      </c>
      <c r="F36" s="256" t="s">
        <v>454</v>
      </c>
      <c r="G36" s="257" t="s">
        <v>1928</v>
      </c>
      <c r="H36" s="257"/>
      <c r="I36" s="328"/>
      <c r="J36" s="619" t="s">
        <v>455</v>
      </c>
    </row>
    <row r="37" spans="2:10" ht="58.5" customHeight="1">
      <c r="B37" s="256" t="s">
        <v>1929</v>
      </c>
      <c r="C37" s="256" t="s">
        <v>631</v>
      </c>
      <c r="D37" s="257" t="s">
        <v>1930</v>
      </c>
      <c r="E37" s="257" t="s">
        <v>957</v>
      </c>
      <c r="F37" s="256" t="s">
        <v>454</v>
      </c>
      <c r="G37" s="257" t="s">
        <v>1931</v>
      </c>
      <c r="H37" s="257"/>
      <c r="I37" s="328"/>
      <c r="J37" s="619" t="s">
        <v>455</v>
      </c>
    </row>
    <row r="38" spans="2:10" ht="58.5" customHeight="1">
      <c r="B38" s="256" t="s">
        <v>1932</v>
      </c>
      <c r="C38" s="256" t="s">
        <v>1933</v>
      </c>
      <c r="D38" s="257" t="s">
        <v>1934</v>
      </c>
      <c r="E38" s="257" t="s">
        <v>957</v>
      </c>
      <c r="F38" s="256" t="s">
        <v>454</v>
      </c>
      <c r="G38" s="257" t="s">
        <v>1935</v>
      </c>
      <c r="H38" s="257"/>
      <c r="I38" s="328"/>
      <c r="J38" s="619" t="s">
        <v>455</v>
      </c>
    </row>
    <row r="39" spans="2:10" ht="58.5" customHeight="1">
      <c r="B39" s="256" t="s">
        <v>1936</v>
      </c>
      <c r="C39" s="256" t="s">
        <v>777</v>
      </c>
      <c r="D39" s="257" t="s">
        <v>1937</v>
      </c>
      <c r="E39" s="257" t="s">
        <v>957</v>
      </c>
      <c r="F39" s="256" t="s">
        <v>454</v>
      </c>
      <c r="G39" s="257" t="s">
        <v>1938</v>
      </c>
      <c r="H39" s="257"/>
      <c r="I39" s="327"/>
      <c r="J39" s="619" t="s">
        <v>455</v>
      </c>
    </row>
    <row r="40" spans="2:10" ht="58.5" customHeight="1">
      <c r="B40" s="256" t="s">
        <v>1939</v>
      </c>
      <c r="C40" s="256" t="s">
        <v>795</v>
      </c>
      <c r="D40" s="257" t="s">
        <v>1940</v>
      </c>
      <c r="E40" s="257" t="s">
        <v>1941</v>
      </c>
      <c r="F40" s="256" t="s">
        <v>446</v>
      </c>
      <c r="G40" s="257" t="s">
        <v>1942</v>
      </c>
      <c r="H40" s="257"/>
      <c r="I40" s="327"/>
      <c r="J40" s="619" t="s">
        <v>455</v>
      </c>
    </row>
    <row r="41" spans="2:10" ht="58.5" customHeight="1">
      <c r="B41" s="256" t="s">
        <v>1943</v>
      </c>
      <c r="C41" s="256" t="s">
        <v>804</v>
      </c>
      <c r="D41" s="257" t="s">
        <v>1944</v>
      </c>
      <c r="E41" s="257" t="s">
        <v>1945</v>
      </c>
      <c r="F41" s="256" t="s">
        <v>446</v>
      </c>
      <c r="G41" s="257" t="s">
        <v>1946</v>
      </c>
      <c r="H41" s="257" t="s">
        <v>1947</v>
      </c>
      <c r="I41" s="327"/>
      <c r="J41" s="619" t="s">
        <v>455</v>
      </c>
    </row>
    <row r="42" spans="2:10" ht="58.5" customHeight="1">
      <c r="B42" s="256" t="s">
        <v>1948</v>
      </c>
      <c r="C42" s="256" t="s">
        <v>1949</v>
      </c>
      <c r="D42" s="257" t="s">
        <v>1950</v>
      </c>
      <c r="E42" s="257" t="s">
        <v>957</v>
      </c>
      <c r="F42" s="256" t="s">
        <v>454</v>
      </c>
      <c r="G42" s="257" t="s">
        <v>1951</v>
      </c>
      <c r="H42" s="257"/>
      <c r="I42" s="327"/>
      <c r="J42" s="619" t="s">
        <v>455</v>
      </c>
    </row>
    <row r="43" spans="2:10" ht="58.5" customHeight="1">
      <c r="B43" s="256" t="s">
        <v>1952</v>
      </c>
      <c r="C43" s="256" t="s">
        <v>1953</v>
      </c>
      <c r="D43" s="257" t="s">
        <v>1954</v>
      </c>
      <c r="E43" s="257" t="s">
        <v>957</v>
      </c>
      <c r="F43" s="256" t="s">
        <v>454</v>
      </c>
      <c r="G43" s="257" t="s">
        <v>1955</v>
      </c>
      <c r="H43" s="257"/>
      <c r="I43" s="327"/>
      <c r="J43" s="619" t="s">
        <v>455</v>
      </c>
    </row>
    <row r="44" spans="2:10" ht="58.5" customHeight="1">
      <c r="B44" s="256" t="s">
        <v>1956</v>
      </c>
      <c r="C44" s="256" t="s">
        <v>1957</v>
      </c>
      <c r="D44" s="257" t="s">
        <v>1958</v>
      </c>
      <c r="E44" s="257" t="s">
        <v>957</v>
      </c>
      <c r="F44" s="256" t="s">
        <v>454</v>
      </c>
      <c r="G44" s="257" t="s">
        <v>1959</v>
      </c>
      <c r="H44" s="257"/>
      <c r="I44" s="327"/>
      <c r="J44" s="619" t="s">
        <v>455</v>
      </c>
    </row>
    <row r="45" spans="2:10" ht="58.5" customHeight="1">
      <c r="B45" s="256" t="s">
        <v>1960</v>
      </c>
      <c r="C45" s="256" t="s">
        <v>1961</v>
      </c>
      <c r="D45" s="257" t="s">
        <v>1962</v>
      </c>
      <c r="E45" s="257" t="s">
        <v>957</v>
      </c>
      <c r="F45" s="256" t="s">
        <v>454</v>
      </c>
      <c r="G45" s="257" t="s">
        <v>1963</v>
      </c>
      <c r="H45" s="257"/>
      <c r="I45" s="327"/>
      <c r="J45" s="619" t="s">
        <v>455</v>
      </c>
    </row>
    <row r="46" spans="2:10" ht="58.5" customHeight="1">
      <c r="B46" s="256" t="s">
        <v>1964</v>
      </c>
      <c r="C46" s="256" t="s">
        <v>1965</v>
      </c>
      <c r="D46" s="257" t="s">
        <v>1966</v>
      </c>
      <c r="E46" s="257" t="s">
        <v>957</v>
      </c>
      <c r="F46" s="256" t="s">
        <v>454</v>
      </c>
      <c r="G46" s="257" t="s">
        <v>1967</v>
      </c>
      <c r="H46" s="257"/>
      <c r="I46" s="327"/>
      <c r="J46" s="619" t="s">
        <v>455</v>
      </c>
    </row>
    <row r="47" spans="2:10" ht="58.5" customHeight="1">
      <c r="B47" s="256" t="s">
        <v>1968</v>
      </c>
      <c r="C47" s="256" t="s">
        <v>1969</v>
      </c>
      <c r="D47" s="257" t="s">
        <v>1970</v>
      </c>
      <c r="E47" s="257" t="s">
        <v>957</v>
      </c>
      <c r="F47" s="256" t="s">
        <v>454</v>
      </c>
      <c r="G47" s="257" t="s">
        <v>1971</v>
      </c>
      <c r="H47" s="257"/>
      <c r="I47" s="327"/>
      <c r="J47" s="619" t="s">
        <v>455</v>
      </c>
    </row>
    <row r="48" spans="2:10" ht="58.5" customHeight="1">
      <c r="B48" s="256" t="s">
        <v>1972</v>
      </c>
      <c r="C48" s="256" t="s">
        <v>1973</v>
      </c>
      <c r="D48" s="257" t="s">
        <v>1974</v>
      </c>
      <c r="E48" s="257" t="s">
        <v>1975</v>
      </c>
      <c r="F48" s="256" t="s">
        <v>446</v>
      </c>
      <c r="G48" s="257" t="s">
        <v>1976</v>
      </c>
      <c r="H48" s="257" t="s">
        <v>1977</v>
      </c>
      <c r="I48" s="327"/>
      <c r="J48" s="619" t="s">
        <v>455</v>
      </c>
    </row>
    <row r="49" spans="2:10" ht="58.5" customHeight="1">
      <c r="B49" s="256" t="s">
        <v>1978</v>
      </c>
      <c r="C49" s="256" t="s">
        <v>1979</v>
      </c>
      <c r="D49" s="257" t="s">
        <v>1980</v>
      </c>
      <c r="E49" s="257" t="s">
        <v>957</v>
      </c>
      <c r="F49" s="256" t="s">
        <v>454</v>
      </c>
      <c r="G49" s="257" t="s">
        <v>1981</v>
      </c>
      <c r="H49" s="257"/>
      <c r="I49" s="328"/>
      <c r="J49" s="619" t="s">
        <v>455</v>
      </c>
    </row>
    <row r="50" spans="2:10" ht="58.5" customHeight="1">
      <c r="B50" s="256" t="s">
        <v>1982</v>
      </c>
      <c r="C50" s="256" t="s">
        <v>1983</v>
      </c>
      <c r="D50" s="257" t="s">
        <v>1984</v>
      </c>
      <c r="E50" s="257" t="s">
        <v>957</v>
      </c>
      <c r="F50" s="256" t="s">
        <v>454</v>
      </c>
      <c r="G50" s="257" t="s">
        <v>1985</v>
      </c>
      <c r="H50" s="257"/>
      <c r="I50" s="328"/>
      <c r="J50" s="619" t="s">
        <v>455</v>
      </c>
    </row>
    <row r="51" spans="2:10" ht="58.5" customHeight="1">
      <c r="B51" s="256" t="s">
        <v>1986</v>
      </c>
      <c r="C51" s="256" t="s">
        <v>1987</v>
      </c>
      <c r="D51" s="257" t="s">
        <v>1988</v>
      </c>
      <c r="E51" s="257" t="s">
        <v>957</v>
      </c>
      <c r="F51" s="256" t="s">
        <v>454</v>
      </c>
      <c r="G51" s="257" t="s">
        <v>1989</v>
      </c>
      <c r="H51" s="257"/>
      <c r="I51" s="328"/>
      <c r="J51" s="619" t="s">
        <v>455</v>
      </c>
    </row>
    <row r="52" spans="2:10" ht="58.5" customHeight="1">
      <c r="B52" s="256" t="s">
        <v>1990</v>
      </c>
      <c r="C52" s="256" t="s">
        <v>1991</v>
      </c>
      <c r="D52" s="257" t="s">
        <v>1992</v>
      </c>
      <c r="E52" s="257" t="s">
        <v>957</v>
      </c>
      <c r="F52" s="256" t="s">
        <v>454</v>
      </c>
      <c r="G52" s="257" t="s">
        <v>1993</v>
      </c>
      <c r="H52" s="257"/>
      <c r="I52" s="327"/>
      <c r="J52" s="619" t="s">
        <v>455</v>
      </c>
    </row>
    <row r="53" spans="2:10" ht="58.5" customHeight="1">
      <c r="B53" s="256" t="s">
        <v>1994</v>
      </c>
      <c r="C53" s="256" t="s">
        <v>1995</v>
      </c>
      <c r="D53" s="257" t="s">
        <v>1996</v>
      </c>
      <c r="E53" s="257" t="s">
        <v>1997</v>
      </c>
      <c r="F53" s="256" t="s">
        <v>454</v>
      </c>
      <c r="G53" s="257" t="s">
        <v>1998</v>
      </c>
      <c r="H53" s="257"/>
      <c r="I53" s="327"/>
      <c r="J53" s="619" t="s">
        <v>455</v>
      </c>
    </row>
    <row r="54" spans="2:10" ht="58.5" customHeight="1">
      <c r="B54" s="256" t="s">
        <v>1999</v>
      </c>
      <c r="C54" s="256" t="s">
        <v>2000</v>
      </c>
      <c r="D54" s="257" t="s">
        <v>2001</v>
      </c>
      <c r="E54" s="257" t="s">
        <v>2002</v>
      </c>
      <c r="F54" s="256" t="s">
        <v>446</v>
      </c>
      <c r="G54" s="257" t="s">
        <v>2003</v>
      </c>
      <c r="H54" s="257" t="s">
        <v>2004</v>
      </c>
      <c r="I54" s="327"/>
      <c r="J54" s="619" t="s">
        <v>455</v>
      </c>
    </row>
    <row r="55" spans="2:10" ht="58.5" customHeight="1">
      <c r="B55" s="256" t="s">
        <v>2005</v>
      </c>
      <c r="C55" s="256" t="s">
        <v>818</v>
      </c>
      <c r="D55" s="257" t="s">
        <v>2006</v>
      </c>
      <c r="E55" s="257" t="s">
        <v>2007</v>
      </c>
      <c r="F55" s="256" t="s">
        <v>454</v>
      </c>
      <c r="G55" s="504" t="s">
        <v>2008</v>
      </c>
      <c r="H55" s="257" t="s">
        <v>2009</v>
      </c>
      <c r="I55" s="328"/>
      <c r="J55" s="619" t="s">
        <v>455</v>
      </c>
    </row>
    <row r="56" spans="2:10" ht="58.5" customHeight="1">
      <c r="B56" s="256" t="s">
        <v>2010</v>
      </c>
      <c r="C56" s="256" t="s">
        <v>818</v>
      </c>
      <c r="D56" s="257" t="s">
        <v>2006</v>
      </c>
      <c r="E56" s="257" t="s">
        <v>2011</v>
      </c>
      <c r="F56" s="256" t="s">
        <v>446</v>
      </c>
      <c r="G56" s="504" t="s">
        <v>2012</v>
      </c>
      <c r="H56" s="257" t="s">
        <v>2009</v>
      </c>
      <c r="I56" s="328"/>
      <c r="J56" s="619" t="s">
        <v>455</v>
      </c>
    </row>
    <row r="57" spans="2:10" ht="58.5" customHeight="1">
      <c r="B57" s="256" t="s">
        <v>2013</v>
      </c>
      <c r="C57" s="256" t="s">
        <v>2014</v>
      </c>
      <c r="D57" s="257" t="s">
        <v>2015</v>
      </c>
      <c r="E57" s="257" t="s">
        <v>957</v>
      </c>
      <c r="F57" s="256" t="s">
        <v>454</v>
      </c>
      <c r="G57" s="257" t="s">
        <v>2016</v>
      </c>
      <c r="H57" s="257"/>
      <c r="I57" s="328"/>
      <c r="J57" s="619" t="s">
        <v>455</v>
      </c>
    </row>
    <row r="58" spans="2:10" ht="58.5" customHeight="1">
      <c r="B58" s="256" t="s">
        <v>2017</v>
      </c>
      <c r="C58" s="256" t="s">
        <v>828</v>
      </c>
      <c r="D58" s="257" t="s">
        <v>2018</v>
      </c>
      <c r="E58" s="257" t="s">
        <v>957</v>
      </c>
      <c r="F58" s="256" t="s">
        <v>454</v>
      </c>
      <c r="G58" s="257" t="s">
        <v>2019</v>
      </c>
      <c r="H58" s="257"/>
      <c r="I58" s="328"/>
      <c r="J58" s="619" t="s">
        <v>455</v>
      </c>
    </row>
    <row r="59" spans="2:10" ht="58.5" customHeight="1">
      <c r="B59" s="256" t="s">
        <v>2020</v>
      </c>
      <c r="C59" s="256" t="s">
        <v>2021</v>
      </c>
      <c r="D59" s="257" t="s">
        <v>2022</v>
      </c>
      <c r="E59" s="257" t="s">
        <v>957</v>
      </c>
      <c r="F59" s="256" t="s">
        <v>454</v>
      </c>
      <c r="G59" s="257" t="s">
        <v>2023</v>
      </c>
      <c r="H59" s="257"/>
      <c r="I59" s="328"/>
      <c r="J59" s="619" t="s">
        <v>455</v>
      </c>
    </row>
    <row r="60" spans="2:10" ht="58.5" customHeight="1">
      <c r="B60" s="256" t="s">
        <v>2024</v>
      </c>
      <c r="C60" s="256" t="s">
        <v>2025</v>
      </c>
      <c r="D60" s="257" t="s">
        <v>2026</v>
      </c>
      <c r="E60" s="257" t="s">
        <v>957</v>
      </c>
      <c r="F60" s="256" t="s">
        <v>454</v>
      </c>
      <c r="G60" s="257" t="s">
        <v>2027</v>
      </c>
      <c r="H60" s="257"/>
      <c r="I60" s="327"/>
      <c r="J60" s="619" t="s">
        <v>455</v>
      </c>
    </row>
    <row r="61" spans="2:10" ht="58.5" customHeight="1">
      <c r="B61" s="256" t="s">
        <v>2028</v>
      </c>
      <c r="C61" s="256" t="s">
        <v>838</v>
      </c>
      <c r="D61" s="257" t="s">
        <v>2029</v>
      </c>
      <c r="E61" s="257" t="s">
        <v>1941</v>
      </c>
      <c r="F61" s="256" t="s">
        <v>446</v>
      </c>
      <c r="G61" s="257" t="s">
        <v>2030</v>
      </c>
      <c r="H61" s="257"/>
      <c r="I61" s="327"/>
      <c r="J61" s="619" t="s">
        <v>455</v>
      </c>
    </row>
    <row r="62" spans="2:10" ht="58.5" customHeight="1">
      <c r="B62" s="256" t="s">
        <v>2031</v>
      </c>
      <c r="C62" s="256" t="s">
        <v>848</v>
      </c>
      <c r="D62" s="257" t="s">
        <v>2032</v>
      </c>
      <c r="E62" s="257" t="s">
        <v>2033</v>
      </c>
      <c r="F62" s="256" t="s">
        <v>446</v>
      </c>
      <c r="G62" s="257" t="s">
        <v>2034</v>
      </c>
      <c r="H62" s="257" t="s">
        <v>2035</v>
      </c>
      <c r="I62" s="327"/>
      <c r="J62" s="619" t="s">
        <v>455</v>
      </c>
    </row>
    <row r="63" spans="2:10" ht="58.5" customHeight="1">
      <c r="B63" s="256" t="s">
        <v>2036</v>
      </c>
      <c r="C63" s="256" t="s">
        <v>2037</v>
      </c>
      <c r="D63" s="257" t="s">
        <v>2038</v>
      </c>
      <c r="E63" s="257" t="s">
        <v>957</v>
      </c>
      <c r="F63" s="256" t="s">
        <v>454</v>
      </c>
      <c r="G63" s="257" t="s">
        <v>2039</v>
      </c>
      <c r="H63" s="257"/>
      <c r="I63" s="327"/>
      <c r="J63" s="619" t="s">
        <v>455</v>
      </c>
    </row>
    <row r="64" spans="2:10" ht="58.5" customHeight="1">
      <c r="B64" s="256" t="s">
        <v>2040</v>
      </c>
      <c r="C64" s="256" t="s">
        <v>2041</v>
      </c>
      <c r="D64" s="257" t="s">
        <v>2042</v>
      </c>
      <c r="E64" s="257" t="s">
        <v>957</v>
      </c>
      <c r="F64" s="256" t="s">
        <v>454</v>
      </c>
      <c r="G64" s="257" t="s">
        <v>2043</v>
      </c>
      <c r="H64" s="257"/>
      <c r="I64" s="327"/>
      <c r="J64" s="619" t="s">
        <v>455</v>
      </c>
    </row>
    <row r="65" spans="2:10" ht="58.5" customHeight="1">
      <c r="B65" s="256" t="s">
        <v>2044</v>
      </c>
      <c r="C65" s="256" t="s">
        <v>2045</v>
      </c>
      <c r="D65" s="257" t="s">
        <v>2046</v>
      </c>
      <c r="E65" s="257" t="s">
        <v>957</v>
      </c>
      <c r="F65" s="256" t="s">
        <v>454</v>
      </c>
      <c r="G65" s="257" t="s">
        <v>2047</v>
      </c>
      <c r="H65" s="257"/>
      <c r="I65" s="327"/>
      <c r="J65" s="619" t="s">
        <v>455</v>
      </c>
    </row>
    <row r="66" spans="2:10" ht="58.5" customHeight="1">
      <c r="B66" s="256" t="s">
        <v>2048</v>
      </c>
      <c r="C66" s="256" t="s">
        <v>2049</v>
      </c>
      <c r="D66" s="257" t="s">
        <v>2050</v>
      </c>
      <c r="E66" s="257" t="s">
        <v>957</v>
      </c>
      <c r="F66" s="256" t="s">
        <v>454</v>
      </c>
      <c r="G66" s="257" t="s">
        <v>2051</v>
      </c>
      <c r="H66" s="257"/>
      <c r="I66" s="327"/>
      <c r="J66" s="619" t="s">
        <v>455</v>
      </c>
    </row>
    <row r="67" spans="2:10" ht="58.5" customHeight="1">
      <c r="B67" s="256" t="s">
        <v>2052</v>
      </c>
      <c r="C67" s="256" t="s">
        <v>2053</v>
      </c>
      <c r="D67" s="257" t="s">
        <v>2054</v>
      </c>
      <c r="E67" s="257" t="s">
        <v>2055</v>
      </c>
      <c r="F67" s="256" t="s">
        <v>446</v>
      </c>
      <c r="G67" s="257" t="s">
        <v>2056</v>
      </c>
      <c r="H67" s="257" t="s">
        <v>2057</v>
      </c>
      <c r="I67" s="327"/>
      <c r="J67" s="619" t="s">
        <v>455</v>
      </c>
    </row>
    <row r="68" spans="2:10" ht="58.5" customHeight="1">
      <c r="B68" s="256" t="s">
        <v>2058</v>
      </c>
      <c r="C68" s="256" t="s">
        <v>2059</v>
      </c>
      <c r="D68" s="257" t="s">
        <v>2060</v>
      </c>
      <c r="E68" s="257" t="s">
        <v>2061</v>
      </c>
      <c r="F68" s="256" t="s">
        <v>454</v>
      </c>
      <c r="G68" s="257" t="s">
        <v>2062</v>
      </c>
      <c r="H68" s="257"/>
      <c r="I68" s="327"/>
      <c r="J68" s="619" t="s">
        <v>455</v>
      </c>
    </row>
    <row r="69" spans="2:10" ht="58.5" customHeight="1">
      <c r="B69" s="256" t="s">
        <v>2063</v>
      </c>
      <c r="C69" s="256" t="s">
        <v>2059</v>
      </c>
      <c r="D69" s="257" t="s">
        <v>2064</v>
      </c>
      <c r="E69" s="257" t="s">
        <v>2065</v>
      </c>
      <c r="F69" s="256" t="s">
        <v>446</v>
      </c>
      <c r="G69" s="257" t="s">
        <v>2066</v>
      </c>
      <c r="H69" s="257"/>
      <c r="I69" s="328"/>
      <c r="J69" s="619" t="s">
        <v>455</v>
      </c>
    </row>
  </sheetData>
  <autoFilter ref="B3:J69" xr:uid="{00000000-0001-0000-1000-000000000000}">
    <sortState xmlns:xlrd2="http://schemas.microsoft.com/office/spreadsheetml/2017/richdata2" ref="B4:J69">
      <sortCondition descending="1" ref="J3:J69"/>
    </sortState>
  </autoFilter>
  <mergeCells count="1">
    <mergeCell ref="B2:J2"/>
  </mergeCells>
  <conditionalFormatting sqref="B25:G26 C5:I13 B3:B13">
    <cfRule type="expression" dxfId="346" priority="45">
      <formula>OR($J3="New",$J3="Updated")</formula>
    </cfRule>
  </conditionalFormatting>
  <conditionalFormatting sqref="B52:G53">
    <cfRule type="expression" dxfId="345" priority="22">
      <formula>OR($J52="New",$J52="Updated")</formula>
    </cfRule>
  </conditionalFormatting>
  <conditionalFormatting sqref="B14:I23">
    <cfRule type="expression" dxfId="344" priority="114">
      <formula>OR($J14="New",$J14="Updated")</formula>
    </cfRule>
  </conditionalFormatting>
  <conditionalFormatting sqref="B24:I24">
    <cfRule type="expression" dxfId="343" priority="102">
      <formula>OR($J24="New",$J24="Updated")</formula>
    </cfRule>
  </conditionalFormatting>
  <conditionalFormatting sqref="B27:I40">
    <cfRule type="expression" dxfId="342" priority="101">
      <formula>OR($J27="New",$J27="Updated")</formula>
    </cfRule>
  </conditionalFormatting>
  <conditionalFormatting sqref="B41:I48">
    <cfRule type="expression" dxfId="341" priority="64">
      <formula>OR($J41="New",$J41="Updated")</formula>
    </cfRule>
  </conditionalFormatting>
  <conditionalFormatting sqref="B49:I51">
    <cfRule type="expression" dxfId="340" priority="50">
      <formula>OR($J49="New",$J49="Updated")</formula>
    </cfRule>
  </conditionalFormatting>
  <conditionalFormatting sqref="B54:I1013 B1">
    <cfRule type="expression" dxfId="339" priority="129">
      <formula>OR($J1="New",$J1="Updated")</formula>
    </cfRule>
  </conditionalFormatting>
  <conditionalFormatting sqref="C4:G4 I4">
    <cfRule type="expression" dxfId="338" priority="130">
      <formula>OR($J4="New",$J4="Updated")</formula>
    </cfRule>
  </conditionalFormatting>
  <conditionalFormatting sqref="D3">
    <cfRule type="expression" dxfId="337" priority="10">
      <formula>OR($I3="New",$I3="Updated")</formula>
    </cfRule>
  </conditionalFormatting>
  <conditionalFormatting sqref="F4:F23">
    <cfRule type="cellIs" dxfId="336" priority="105" operator="equal">
      <formula>"Pre-populated"</formula>
    </cfRule>
  </conditionalFormatting>
  <conditionalFormatting sqref="F4:F1000">
    <cfRule type="cellIs" dxfId="335" priority="2" stopIfTrue="1" operator="equal">
      <formula>"Validation"</formula>
    </cfRule>
  </conditionalFormatting>
  <conditionalFormatting sqref="F24:F26">
    <cfRule type="cellIs" dxfId="334" priority="37" operator="equal">
      <formula>"Pre-populated"</formula>
    </cfRule>
  </conditionalFormatting>
  <conditionalFormatting sqref="F27:F40">
    <cfRule type="cellIs" dxfId="333" priority="96" stopIfTrue="1" operator="equal">
      <formula>"Validation"</formula>
    </cfRule>
    <cfRule type="cellIs" dxfId="332" priority="97" operator="equal">
      <formula>"Pre-populated"</formula>
    </cfRule>
  </conditionalFormatting>
  <conditionalFormatting sqref="F30">
    <cfRule type="cellIs" dxfId="331" priority="72" operator="equal">
      <formula>"Pre-populated"</formula>
    </cfRule>
  </conditionalFormatting>
  <conditionalFormatting sqref="F41:F48">
    <cfRule type="cellIs" dxfId="330" priority="60" stopIfTrue="1" operator="equal">
      <formula>"Validation"</formula>
    </cfRule>
    <cfRule type="cellIs" dxfId="329" priority="63" operator="equal">
      <formula>"Pre-populated"</formula>
    </cfRule>
  </conditionalFormatting>
  <conditionalFormatting sqref="F45">
    <cfRule type="cellIs" dxfId="328" priority="59" operator="equal">
      <formula>"Pre-populated"</formula>
    </cfRule>
  </conditionalFormatting>
  <conditionalFormatting sqref="F49:F1013">
    <cfRule type="cellIs" dxfId="327" priority="21" operator="equal">
      <formula>"Pre-populated"</formula>
    </cfRule>
  </conditionalFormatting>
  <conditionalFormatting sqref="H3:H4">
    <cfRule type="expression" dxfId="326" priority="119">
      <formula>OR($J3="New",$J3="Updated")</formula>
    </cfRule>
  </conditionalFormatting>
  <conditionalFormatting sqref="H25:I26">
    <cfRule type="expression" dxfId="325" priority="24">
      <formula>OR($J25="New",$J25="Updated")</formula>
    </cfRule>
  </conditionalFormatting>
  <conditionalFormatting sqref="H52:I53">
    <cfRule type="expression" dxfId="324" priority="11">
      <formula>OR($J52="New",$J52="Updated")</formula>
    </cfRule>
  </conditionalFormatting>
  <conditionalFormatting sqref="J4:J1013">
    <cfRule type="cellIs" dxfId="323" priority="12" operator="equal">
      <formula>"Updated"</formula>
    </cfRule>
    <cfRule type="cellIs" dxfId="322" priority="15"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0744275-A426-4694-8218-8572993C91E4}">
          <x14:formula1>
            <xm:f>RS_ValueSource!$E$49:$E$52</xm:f>
          </x14:formula1>
          <xm:sqref>F4:F68</xm:sqref>
        </x14:dataValidation>
        <x14:dataValidation type="list" allowBlank="1" showInputMessage="1" showErrorMessage="1" xr:uid="{703C30E2-495C-45C3-9866-2C387E54E824}">
          <x14:formula1>
            <xm:f>RS_ValueSource!$E$46:$E$48</xm:f>
          </x14:formula1>
          <xm:sqref>J4:J68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R53"/>
  <sheetViews>
    <sheetView showGridLines="0"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0" style="16" hidden="1" customWidth="1"/>
    <col min="5" max="5" width="3.7109375" style="16" customWidth="1"/>
    <col min="6" max="6" width="72.28515625" style="16" customWidth="1"/>
    <col min="7" max="12" width="19.28515625" style="16" customWidth="1"/>
    <col min="13" max="13" width="11.42578125" style="16" customWidth="1"/>
    <col min="14" max="16384" width="10.42578125" style="16"/>
  </cols>
  <sheetData>
    <row r="1" spans="1:12">
      <c r="A1" s="3"/>
    </row>
    <row r="2" spans="1:12">
      <c r="A2" s="3"/>
    </row>
    <row r="3" spans="1:12">
      <c r="A3" s="3"/>
    </row>
    <row r="4" spans="1:12" ht="29.25" customHeight="1">
      <c r="B4" s="99"/>
      <c r="C4" s="676" t="s">
        <v>365</v>
      </c>
      <c r="D4" s="676"/>
      <c r="E4" s="676"/>
      <c r="F4" s="676"/>
      <c r="G4" s="676"/>
      <c r="H4" s="48"/>
      <c r="I4" s="48"/>
      <c r="J4" s="5"/>
      <c r="K4" s="8" t="s">
        <v>395</v>
      </c>
      <c r="L4" s="214" t="str">
        <f>'010'!E8</f>
        <v>1234</v>
      </c>
    </row>
    <row r="5" spans="1:12" ht="15" customHeight="1">
      <c r="A5" s="3"/>
      <c r="F5" s="81"/>
      <c r="G5" s="81"/>
      <c r="H5" s="81"/>
      <c r="I5" s="81"/>
    </row>
    <row r="6" spans="1:12" ht="25.5" customHeight="1">
      <c r="C6" s="52"/>
      <c r="E6" s="6" t="s">
        <v>2067</v>
      </c>
      <c r="F6" s="6"/>
      <c r="G6" s="6"/>
      <c r="H6" s="6"/>
      <c r="I6" s="6"/>
      <c r="J6" s="5"/>
      <c r="K6" s="5"/>
    </row>
    <row r="7" spans="1:12" ht="15" customHeight="1">
      <c r="A7" s="3"/>
      <c r="F7" s="81"/>
      <c r="G7" s="81"/>
      <c r="H7" s="81"/>
      <c r="I7" s="81"/>
    </row>
    <row r="8" spans="1:12" s="154" customFormat="1" ht="20.100000000000001" customHeight="1">
      <c r="B8" s="155"/>
      <c r="C8" s="90"/>
      <c r="E8" s="133" t="s">
        <v>2068</v>
      </c>
      <c r="F8" s="133"/>
      <c r="G8" s="133"/>
      <c r="H8" s="133"/>
      <c r="I8" s="133"/>
      <c r="J8" s="133"/>
    </row>
    <row r="9" spans="1:12" ht="16.149999999999999" customHeight="1">
      <c r="B9" s="78"/>
      <c r="C9" s="78"/>
      <c r="E9" s="836"/>
      <c r="F9" s="837"/>
      <c r="G9" s="832" t="s">
        <v>2069</v>
      </c>
      <c r="H9" s="832" t="s">
        <v>2070</v>
      </c>
      <c r="I9" s="834" t="s">
        <v>2071</v>
      </c>
      <c r="J9" s="133"/>
    </row>
    <row r="10" spans="1:12" ht="19.5" customHeight="1">
      <c r="B10" s="78"/>
      <c r="C10" s="78"/>
      <c r="E10" s="838"/>
      <c r="F10" s="839"/>
      <c r="G10" s="833"/>
      <c r="H10" s="833"/>
      <c r="I10" s="835"/>
      <c r="J10" s="93"/>
      <c r="K10" s="93"/>
      <c r="L10" s="93"/>
    </row>
    <row r="11" spans="1:12" ht="20.100000000000001" customHeight="1">
      <c r="B11" s="78"/>
      <c r="C11" s="78"/>
      <c r="E11" s="828"/>
      <c r="F11" s="829"/>
      <c r="G11" s="54" t="s">
        <v>514</v>
      </c>
      <c r="H11" s="54" t="s">
        <v>515</v>
      </c>
      <c r="I11" s="55" t="s">
        <v>536</v>
      </c>
      <c r="J11" s="93"/>
      <c r="K11" s="93"/>
      <c r="L11" s="93"/>
    </row>
    <row r="12" spans="1:12">
      <c r="B12" s="78"/>
      <c r="C12" s="86"/>
      <c r="E12" s="830" t="s">
        <v>544</v>
      </c>
      <c r="F12" s="831"/>
      <c r="G12" s="826"/>
      <c r="H12" s="826"/>
      <c r="I12" s="827"/>
      <c r="J12" s="93"/>
      <c r="K12" s="93"/>
      <c r="L12" s="93"/>
    </row>
    <row r="13" spans="1:12">
      <c r="B13" s="72"/>
      <c r="C13" s="156"/>
      <c r="E13" s="157">
        <v>1</v>
      </c>
      <c r="F13" s="60" t="s">
        <v>2072</v>
      </c>
      <c r="G13" s="149" t="s">
        <v>2073</v>
      </c>
      <c r="H13" s="149" t="s">
        <v>2074</v>
      </c>
      <c r="I13" s="92" t="s">
        <v>2075</v>
      </c>
      <c r="J13" s="93"/>
      <c r="K13" s="93"/>
      <c r="L13" s="93"/>
    </row>
    <row r="14" spans="1:12">
      <c r="B14" s="78"/>
      <c r="C14" s="94"/>
      <c r="E14" s="157">
        <v>2</v>
      </c>
      <c r="F14" s="158" t="s">
        <v>2076</v>
      </c>
      <c r="G14" s="255" t="s">
        <v>599</v>
      </c>
      <c r="H14" s="149" t="s">
        <v>2077</v>
      </c>
      <c r="I14" s="92" t="s">
        <v>2078</v>
      </c>
      <c r="J14" s="93"/>
      <c r="K14" s="93"/>
      <c r="L14" s="93"/>
    </row>
    <row r="15" spans="1:12">
      <c r="B15" s="159"/>
      <c r="C15" s="156"/>
      <c r="E15" s="157">
        <v>3</v>
      </c>
      <c r="F15" s="158" t="s">
        <v>557</v>
      </c>
      <c r="G15" s="255" t="s">
        <v>599</v>
      </c>
      <c r="H15" s="149" t="s">
        <v>2079</v>
      </c>
      <c r="I15" s="149" t="s">
        <v>2080</v>
      </c>
      <c r="J15" s="93"/>
      <c r="K15" s="93"/>
      <c r="L15" s="93"/>
    </row>
    <row r="16" spans="1:12">
      <c r="B16" s="78"/>
      <c r="C16" s="94"/>
      <c r="E16" s="157">
        <v>4</v>
      </c>
      <c r="F16" s="160" t="s">
        <v>2081</v>
      </c>
      <c r="G16" s="255" t="s">
        <v>599</v>
      </c>
      <c r="H16" s="149" t="s">
        <v>2082</v>
      </c>
      <c r="I16" s="255" t="s">
        <v>523</v>
      </c>
    </row>
    <row r="17" spans="1:18">
      <c r="B17" s="78"/>
      <c r="C17" s="156"/>
      <c r="E17" s="157">
        <v>5</v>
      </c>
      <c r="F17" s="160" t="s">
        <v>2083</v>
      </c>
      <c r="G17" s="255">
        <v>0</v>
      </c>
      <c r="H17" s="149" t="s">
        <v>2084</v>
      </c>
      <c r="I17" s="92" t="s">
        <v>2085</v>
      </c>
    </row>
    <row r="18" spans="1:18" ht="32.1">
      <c r="B18" s="89"/>
      <c r="C18" s="93"/>
      <c r="E18" s="157">
        <v>6</v>
      </c>
      <c r="F18" s="160" t="s">
        <v>2086</v>
      </c>
      <c r="G18" s="150" t="s">
        <v>2087</v>
      </c>
      <c r="H18" s="323"/>
      <c r="I18" s="323"/>
      <c r="J18" s="69"/>
      <c r="K18" s="69"/>
      <c r="L18" s="69"/>
    </row>
    <row r="19" spans="1:18" ht="17.100000000000001" customHeight="1">
      <c r="A19" s="3"/>
      <c r="E19" s="69"/>
      <c r="F19" s="69"/>
      <c r="G19" s="69"/>
      <c r="H19" s="69"/>
      <c r="I19" s="69"/>
      <c r="J19" s="69"/>
      <c r="K19" s="69"/>
      <c r="L19" s="69"/>
    </row>
    <row r="20" spans="1:18" ht="17.100000000000001" customHeight="1">
      <c r="A20" s="3"/>
      <c r="E20" s="821" t="s">
        <v>2088</v>
      </c>
      <c r="F20" s="821"/>
      <c r="G20" s="821"/>
      <c r="H20" s="821"/>
      <c r="I20" s="821"/>
      <c r="J20" s="69"/>
      <c r="K20" s="69"/>
      <c r="L20" s="69"/>
    </row>
    <row r="21" spans="1:18" ht="17.100000000000001" customHeight="1">
      <c r="A21" s="3"/>
      <c r="E21" s="821"/>
      <c r="F21" s="821"/>
      <c r="G21" s="821"/>
      <c r="H21" s="821"/>
      <c r="I21" s="821"/>
      <c r="J21" s="69"/>
      <c r="K21" s="69"/>
      <c r="L21" s="69"/>
    </row>
    <row r="22" spans="1:18" ht="25.15" customHeight="1">
      <c r="E22" s="822"/>
      <c r="F22" s="822"/>
      <c r="G22" s="823" t="s">
        <v>2069</v>
      </c>
      <c r="H22" s="823" t="s">
        <v>2070</v>
      </c>
      <c r="I22" s="715" t="s">
        <v>2071</v>
      </c>
      <c r="J22" s="715" t="s">
        <v>2089</v>
      </c>
      <c r="K22" s="823" t="s">
        <v>2070</v>
      </c>
      <c r="L22" s="715" t="s">
        <v>2090</v>
      </c>
    </row>
    <row r="23" spans="1:18" ht="25.15" customHeight="1">
      <c r="E23" s="822"/>
      <c r="F23" s="822"/>
      <c r="G23" s="823"/>
      <c r="H23" s="823"/>
      <c r="I23" s="715"/>
      <c r="J23" s="715"/>
      <c r="K23" s="823"/>
      <c r="L23" s="715"/>
    </row>
    <row r="24" spans="1:18" ht="25.15" customHeight="1">
      <c r="E24" s="820"/>
      <c r="F24" s="820"/>
      <c r="G24" s="70" t="s">
        <v>537</v>
      </c>
      <c r="H24" s="70" t="s">
        <v>538</v>
      </c>
      <c r="I24" s="70" t="s">
        <v>539</v>
      </c>
      <c r="J24" s="70" t="s">
        <v>543</v>
      </c>
      <c r="K24" s="70" t="s">
        <v>895</v>
      </c>
      <c r="L24" s="70" t="s">
        <v>896</v>
      </c>
    </row>
    <row r="25" spans="1:18" ht="48">
      <c r="E25" s="506">
        <v>1</v>
      </c>
      <c r="F25" s="507" t="s">
        <v>2091</v>
      </c>
      <c r="G25" s="291" t="s">
        <v>2092</v>
      </c>
      <c r="H25" s="508" t="s">
        <v>2093</v>
      </c>
      <c r="I25" s="509" t="s">
        <v>523</v>
      </c>
      <c r="J25" s="291" t="s">
        <v>2094</v>
      </c>
      <c r="K25" s="508" t="s">
        <v>2095</v>
      </c>
      <c r="L25" s="509" t="s">
        <v>523</v>
      </c>
    </row>
    <row r="26" spans="1:18" ht="32.1">
      <c r="E26" s="157" t="s">
        <v>1776</v>
      </c>
      <c r="F26" s="475" t="s">
        <v>2096</v>
      </c>
      <c r="G26" s="291" t="s">
        <v>2097</v>
      </c>
      <c r="H26" s="149" t="s">
        <v>2098</v>
      </c>
      <c r="I26" s="255" t="s">
        <v>523</v>
      </c>
      <c r="J26" s="255">
        <v>0</v>
      </c>
      <c r="K26" s="149" t="s">
        <v>2099</v>
      </c>
      <c r="L26" s="255" t="s">
        <v>523</v>
      </c>
      <c r="M26" s="824"/>
      <c r="N26" s="825"/>
      <c r="O26" s="825"/>
      <c r="P26" s="825"/>
      <c r="Q26" s="825"/>
      <c r="R26" s="825"/>
    </row>
    <row r="27" spans="1:18">
      <c r="E27" s="157" t="s">
        <v>1778</v>
      </c>
      <c r="F27" s="160" t="s">
        <v>2100</v>
      </c>
      <c r="G27" s="255" t="s">
        <v>599</v>
      </c>
      <c r="H27" s="149" t="s">
        <v>2101</v>
      </c>
      <c r="I27" s="255" t="s">
        <v>523</v>
      </c>
      <c r="J27" s="255">
        <v>0</v>
      </c>
      <c r="K27" s="149" t="s">
        <v>2102</v>
      </c>
      <c r="L27" s="255" t="s">
        <v>523</v>
      </c>
      <c r="M27" s="824"/>
      <c r="N27" s="825"/>
      <c r="O27" s="825"/>
      <c r="P27" s="825"/>
      <c r="Q27" s="825"/>
      <c r="R27" s="825"/>
    </row>
    <row r="28" spans="1:18">
      <c r="E28" s="157">
        <v>2</v>
      </c>
      <c r="F28" s="160" t="s">
        <v>2103</v>
      </c>
      <c r="G28" s="255" t="s">
        <v>599</v>
      </c>
      <c r="H28" s="149" t="s">
        <v>2104</v>
      </c>
      <c r="I28" s="255" t="s">
        <v>523</v>
      </c>
      <c r="J28" s="255" t="s">
        <v>599</v>
      </c>
      <c r="K28" s="149" t="s">
        <v>2105</v>
      </c>
      <c r="L28" s="255" t="s">
        <v>523</v>
      </c>
    </row>
    <row r="29" spans="1:18">
      <c r="E29" s="157">
        <v>3</v>
      </c>
      <c r="F29" s="160" t="s">
        <v>2106</v>
      </c>
      <c r="G29" s="255" t="s">
        <v>599</v>
      </c>
      <c r="H29" s="149" t="s">
        <v>2107</v>
      </c>
      <c r="I29" s="255" t="s">
        <v>523</v>
      </c>
      <c r="J29" s="255" t="s">
        <v>599</v>
      </c>
      <c r="K29" s="149" t="s">
        <v>2108</v>
      </c>
      <c r="L29" s="255" t="s">
        <v>523</v>
      </c>
    </row>
    <row r="30" spans="1:18">
      <c r="E30" s="157">
        <v>4</v>
      </c>
      <c r="F30" s="160" t="s">
        <v>2109</v>
      </c>
      <c r="G30" s="255" t="s">
        <v>599</v>
      </c>
      <c r="H30" s="149" t="s">
        <v>2110</v>
      </c>
      <c r="I30" s="255" t="s">
        <v>523</v>
      </c>
      <c r="J30" s="255" t="s">
        <v>599</v>
      </c>
      <c r="K30" s="149" t="s">
        <v>2111</v>
      </c>
      <c r="L30" s="255" t="s">
        <v>523</v>
      </c>
    </row>
    <row r="31" spans="1:18">
      <c r="E31" s="157">
        <v>5</v>
      </c>
      <c r="F31" s="160" t="s">
        <v>2112</v>
      </c>
      <c r="G31" s="255" t="s">
        <v>599</v>
      </c>
      <c r="H31" s="149" t="s">
        <v>2113</v>
      </c>
      <c r="I31" s="255" t="s">
        <v>523</v>
      </c>
      <c r="J31" s="255" t="s">
        <v>599</v>
      </c>
      <c r="K31" s="149" t="s">
        <v>2114</v>
      </c>
      <c r="L31" s="255" t="s">
        <v>523</v>
      </c>
    </row>
    <row r="32" spans="1:18">
      <c r="E32" s="157">
        <v>6</v>
      </c>
      <c r="F32" s="160" t="s">
        <v>2115</v>
      </c>
      <c r="G32" s="255" t="s">
        <v>599</v>
      </c>
      <c r="H32" s="149" t="s">
        <v>2116</v>
      </c>
      <c r="I32" s="255" t="s">
        <v>523</v>
      </c>
      <c r="J32" s="255" t="s">
        <v>599</v>
      </c>
      <c r="K32" s="149" t="s">
        <v>2117</v>
      </c>
      <c r="L32" s="255" t="s">
        <v>523</v>
      </c>
    </row>
    <row r="33" spans="1:12" ht="32.1">
      <c r="E33" s="157">
        <v>7</v>
      </c>
      <c r="F33" s="160" t="s">
        <v>2118</v>
      </c>
      <c r="G33" s="92" t="s">
        <v>2119</v>
      </c>
      <c r="H33" s="92" t="s">
        <v>2120</v>
      </c>
      <c r="I33" s="92" t="s">
        <v>2121</v>
      </c>
      <c r="J33" s="92" t="s">
        <v>2122</v>
      </c>
      <c r="K33" s="92" t="s">
        <v>2123</v>
      </c>
      <c r="L33" s="92" t="s">
        <v>2124</v>
      </c>
    </row>
    <row r="34" spans="1:12">
      <c r="E34" s="157">
        <v>8</v>
      </c>
      <c r="F34" s="160" t="s">
        <v>2125</v>
      </c>
      <c r="G34" s="323"/>
      <c r="H34" s="150" t="s">
        <v>2126</v>
      </c>
      <c r="I34" s="255" t="s">
        <v>599</v>
      </c>
      <c r="J34" s="323"/>
      <c r="K34" s="150" t="s">
        <v>2127</v>
      </c>
      <c r="L34" s="255" t="s">
        <v>599</v>
      </c>
    </row>
    <row r="35" spans="1:12" ht="48">
      <c r="E35" s="157">
        <v>9</v>
      </c>
      <c r="F35" s="160" t="s">
        <v>2128</v>
      </c>
      <c r="G35" s="150" t="s">
        <v>2129</v>
      </c>
      <c r="H35" s="150" t="s">
        <v>2130</v>
      </c>
      <c r="I35" s="150" t="s">
        <v>2131</v>
      </c>
      <c r="J35" s="150" t="s">
        <v>2132</v>
      </c>
      <c r="K35" s="150" t="s">
        <v>2133</v>
      </c>
      <c r="L35" s="150" t="s">
        <v>2134</v>
      </c>
    </row>
    <row r="36" spans="1:12" ht="21" customHeight="1">
      <c r="E36" s="69"/>
      <c r="F36" s="69"/>
      <c r="G36" s="69"/>
      <c r="H36" s="69"/>
      <c r="I36" s="69"/>
      <c r="J36" s="69"/>
      <c r="K36" s="69"/>
      <c r="L36" s="69"/>
    </row>
    <row r="37" spans="1:12" ht="12" customHeight="1">
      <c r="A37" s="3"/>
      <c r="E37" s="69"/>
      <c r="F37" s="69"/>
      <c r="G37" s="69"/>
      <c r="H37" s="69"/>
      <c r="I37" s="69"/>
      <c r="J37" s="69"/>
      <c r="K37" s="69"/>
      <c r="L37" s="69"/>
    </row>
    <row r="38" spans="1:12" ht="12" customHeight="1">
      <c r="A38" s="3"/>
      <c r="E38" s="821" t="s">
        <v>2135</v>
      </c>
      <c r="F38" s="821"/>
      <c r="G38" s="821"/>
      <c r="H38" s="821"/>
      <c r="I38" s="821"/>
      <c r="J38" s="69"/>
      <c r="K38" s="69"/>
      <c r="L38" s="69"/>
    </row>
    <row r="39" spans="1:12" ht="21" customHeight="1">
      <c r="E39" s="821"/>
      <c r="F39" s="821"/>
      <c r="G39" s="821"/>
      <c r="H39" s="821"/>
      <c r="I39" s="821"/>
      <c r="J39" s="69"/>
      <c r="K39" s="69"/>
      <c r="L39" s="69"/>
    </row>
    <row r="40" spans="1:12" ht="17.100000000000001" customHeight="1">
      <c r="E40" s="822"/>
      <c r="F40" s="822"/>
      <c r="G40" s="823" t="s">
        <v>2069</v>
      </c>
      <c r="H40" s="823" t="s">
        <v>2070</v>
      </c>
      <c r="I40" s="715" t="s">
        <v>2071</v>
      </c>
      <c r="J40" s="69"/>
      <c r="K40" s="69"/>
      <c r="L40" s="69"/>
    </row>
    <row r="41" spans="1:12" ht="17.100000000000001" customHeight="1">
      <c r="E41" s="822"/>
      <c r="F41" s="822"/>
      <c r="G41" s="823"/>
      <c r="H41" s="823"/>
      <c r="I41" s="715"/>
      <c r="J41" s="69"/>
      <c r="K41" s="69"/>
      <c r="L41" s="69"/>
    </row>
    <row r="42" spans="1:12" ht="22.5" customHeight="1">
      <c r="E42" s="820"/>
      <c r="F42" s="820"/>
      <c r="G42" s="70" t="s">
        <v>540</v>
      </c>
      <c r="H42" s="70" t="s">
        <v>541</v>
      </c>
      <c r="I42" s="70" t="s">
        <v>542</v>
      </c>
      <c r="J42" s="69"/>
      <c r="K42" s="69"/>
      <c r="L42" s="69"/>
    </row>
    <row r="43" spans="1:12">
      <c r="E43" s="506">
        <v>1</v>
      </c>
      <c r="F43" s="507" t="s">
        <v>2136</v>
      </c>
      <c r="G43" s="149" t="s">
        <v>2137</v>
      </c>
      <c r="H43" s="508" t="s">
        <v>2138</v>
      </c>
      <c r="I43" s="149" t="s">
        <v>2139</v>
      </c>
      <c r="J43" s="69"/>
      <c r="L43" s="69"/>
    </row>
    <row r="44" spans="1:12">
      <c r="E44" s="157">
        <v>2</v>
      </c>
      <c r="F44" s="160" t="s">
        <v>2140</v>
      </c>
      <c r="G44" s="255" t="s">
        <v>523</v>
      </c>
      <c r="H44" s="323"/>
      <c r="I44" s="150" t="s">
        <v>2141</v>
      </c>
      <c r="J44" s="69"/>
      <c r="L44" s="69"/>
    </row>
    <row r="45" spans="1:12">
      <c r="E45" s="157">
        <v>3</v>
      </c>
      <c r="F45" s="160" t="s">
        <v>2142</v>
      </c>
      <c r="G45" s="255" t="s">
        <v>599</v>
      </c>
      <c r="H45" s="149" t="s">
        <v>2143</v>
      </c>
      <c r="I45" s="255" t="s">
        <v>523</v>
      </c>
      <c r="J45" s="69"/>
      <c r="L45" s="69"/>
    </row>
    <row r="46" spans="1:12">
      <c r="E46" s="157">
        <v>4</v>
      </c>
      <c r="F46" s="160" t="s">
        <v>2144</v>
      </c>
      <c r="G46" s="255">
        <v>0</v>
      </c>
      <c r="H46" s="149" t="s">
        <v>2145</v>
      </c>
      <c r="I46" s="255" t="s">
        <v>599</v>
      </c>
      <c r="J46" s="69"/>
      <c r="L46" s="69"/>
    </row>
    <row r="47" spans="1:12">
      <c r="E47" s="157">
        <v>5</v>
      </c>
      <c r="F47" s="160" t="s">
        <v>2146</v>
      </c>
      <c r="G47" s="255" t="s">
        <v>2147</v>
      </c>
      <c r="H47" s="323"/>
      <c r="I47" s="150" t="s">
        <v>2148</v>
      </c>
      <c r="J47" s="69"/>
      <c r="L47" s="69"/>
    </row>
    <row r="48" spans="1:12">
      <c r="E48" s="157">
        <v>6</v>
      </c>
      <c r="F48" s="160" t="s">
        <v>2149</v>
      </c>
      <c r="G48" s="323"/>
      <c r="H48" s="150" t="s">
        <v>2150</v>
      </c>
      <c r="I48" s="255" t="s">
        <v>523</v>
      </c>
      <c r="J48" s="69"/>
      <c r="L48" s="69"/>
    </row>
    <row r="49" spans="5:12">
      <c r="E49" s="157">
        <v>7</v>
      </c>
      <c r="F49" s="160" t="s">
        <v>2151</v>
      </c>
      <c r="G49" s="323"/>
      <c r="H49" s="150" t="s">
        <v>2152</v>
      </c>
      <c r="I49" s="255" t="s">
        <v>523</v>
      </c>
      <c r="J49" s="69"/>
      <c r="L49" s="69"/>
    </row>
    <row r="50" spans="5:12">
      <c r="E50" s="157">
        <v>8</v>
      </c>
      <c r="F50" s="160" t="s">
        <v>2153</v>
      </c>
      <c r="G50" s="255">
        <v>0</v>
      </c>
      <c r="H50" s="149" t="s">
        <v>2154</v>
      </c>
      <c r="I50" s="255">
        <v>0</v>
      </c>
      <c r="L50" s="69"/>
    </row>
    <row r="51" spans="5:12" ht="48">
      <c r="E51" s="157">
        <v>9</v>
      </c>
      <c r="F51" s="160" t="s">
        <v>2118</v>
      </c>
      <c r="G51" s="149" t="s">
        <v>2155</v>
      </c>
      <c r="H51" s="149" t="s">
        <v>2156</v>
      </c>
      <c r="I51" s="149" t="s">
        <v>2157</v>
      </c>
      <c r="J51" s="69"/>
      <c r="K51" s="69"/>
      <c r="L51" s="69"/>
    </row>
    <row r="52" spans="5:12">
      <c r="E52" s="157">
        <v>10</v>
      </c>
      <c r="F52" s="160" t="s">
        <v>2158</v>
      </c>
      <c r="G52" s="323"/>
      <c r="H52" s="323"/>
      <c r="I52" s="255" t="s">
        <v>599</v>
      </c>
      <c r="J52" s="69"/>
      <c r="K52" s="69"/>
      <c r="L52" s="69"/>
    </row>
    <row r="53" spans="5:12" ht="32.1">
      <c r="E53" s="157">
        <v>11</v>
      </c>
      <c r="F53" s="160" t="s">
        <v>2128</v>
      </c>
      <c r="G53" s="323"/>
      <c r="H53" s="323"/>
      <c r="I53" s="161" t="s">
        <v>2159</v>
      </c>
      <c r="J53" s="69"/>
      <c r="K53" s="69"/>
      <c r="L53" s="69"/>
    </row>
  </sheetData>
  <sheetProtection formatColumns="0"/>
  <mergeCells count="24">
    <mergeCell ref="M26:R27"/>
    <mergeCell ref="G12:I12"/>
    <mergeCell ref="C4:G4"/>
    <mergeCell ref="E11:F11"/>
    <mergeCell ref="E12:F12"/>
    <mergeCell ref="G9:G10"/>
    <mergeCell ref="H9:H10"/>
    <mergeCell ref="I9:I10"/>
    <mergeCell ref="E9:F10"/>
    <mergeCell ref="J22:J23"/>
    <mergeCell ref="K22:K23"/>
    <mergeCell ref="L22:L23"/>
    <mergeCell ref="E42:F42"/>
    <mergeCell ref="E20:I21"/>
    <mergeCell ref="I40:I41"/>
    <mergeCell ref="E24:F24"/>
    <mergeCell ref="E22:F23"/>
    <mergeCell ref="G22:G23"/>
    <mergeCell ref="E40:F41"/>
    <mergeCell ref="G40:G41"/>
    <mergeCell ref="H40:H41"/>
    <mergeCell ref="H22:H23"/>
    <mergeCell ref="I22:I23"/>
    <mergeCell ref="E38:I39"/>
  </mergeCells>
  <conditionalFormatting sqref="G13:I18 G43:I53">
    <cfRule type="expression" dxfId="321" priority="5">
      <formula>ISNUMBER(G13)</formula>
    </cfRule>
  </conditionalFormatting>
  <conditionalFormatting sqref="G25:L35">
    <cfRule type="expression" dxfId="320" priority="1">
      <formula>ISNUMBER(G25)</formula>
    </cfRule>
  </conditionalFormatting>
  <pageMargins left="0.70866141732283472" right="0.70866141732283472" top="0.74803149606299213" bottom="0.74803149606299213" header="0.31496062992125984" footer="0.31496062992125984"/>
  <pageSetup paperSize="9" scale="54" fitToHeight="0" orientation="portrait" verticalDpi="90" r:id="rId1"/>
  <headerFooter scaleWithDoc="0">
    <oddHeader>&amp;R&amp;F</oddHeader>
    <oddFooter>&amp;L&amp;D &amp;T&amp;RPage &amp;P of &amp;N&amp;C&amp;1#&amp;"Calibri"&amp;10&amp;K000000Classification: 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pageSetUpPr fitToPage="1"/>
  </sheetPr>
  <dimension ref="B1:J61"/>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2" width="11.7109375" style="251" customWidth="1"/>
    <col min="3" max="3" width="11.7109375" style="254" customWidth="1"/>
    <col min="4" max="4" width="33.7109375" style="250" customWidth="1"/>
    <col min="5" max="5" width="28.42578125" style="250" customWidth="1"/>
    <col min="6" max="6" width="9.5703125" style="250" customWidth="1"/>
    <col min="7" max="8" width="44.28515625" style="250" customWidth="1"/>
    <col min="9" max="9" width="40.7109375" style="250" customWidth="1"/>
    <col min="10" max="10" width="10.7109375" style="231" customWidth="1"/>
    <col min="11" max="16384" width="9.28515625" style="231"/>
  </cols>
  <sheetData>
    <row r="1" spans="2:10">
      <c r="B1" s="231"/>
    </row>
    <row r="2" spans="2:10" ht="48" customHeight="1">
      <c r="B2" s="701" t="s">
        <v>2160</v>
      </c>
      <c r="C2" s="701"/>
      <c r="D2" s="701"/>
      <c r="E2" s="701"/>
      <c r="F2" s="701"/>
      <c r="G2" s="701"/>
      <c r="H2" s="701"/>
      <c r="I2" s="701"/>
      <c r="J2" s="701"/>
    </row>
    <row r="3" spans="2:10" ht="32.25" customHeight="1">
      <c r="B3" s="252" t="s">
        <v>436</v>
      </c>
      <c r="C3" s="252" t="s">
        <v>437</v>
      </c>
      <c r="D3" s="252" t="s">
        <v>438</v>
      </c>
      <c r="E3" s="252" t="s">
        <v>69</v>
      </c>
      <c r="F3" s="253" t="s">
        <v>439</v>
      </c>
      <c r="G3" s="252" t="s">
        <v>440</v>
      </c>
      <c r="H3" s="470" t="s">
        <v>604</v>
      </c>
      <c r="I3" s="252" t="s">
        <v>441</v>
      </c>
      <c r="J3" s="252" t="s">
        <v>370</v>
      </c>
    </row>
    <row r="4" spans="2:10" ht="58.5" customHeight="1">
      <c r="B4" s="256" t="s">
        <v>2161</v>
      </c>
      <c r="C4" s="256" t="s">
        <v>955</v>
      </c>
      <c r="D4" s="257" t="s">
        <v>2162</v>
      </c>
      <c r="E4" s="257" t="s">
        <v>2163</v>
      </c>
      <c r="F4" s="256" t="s">
        <v>446</v>
      </c>
      <c r="G4" s="257" t="s">
        <v>2164</v>
      </c>
      <c r="H4" s="257" t="s">
        <v>2165</v>
      </c>
      <c r="I4" s="327" t="s">
        <v>623</v>
      </c>
      <c r="J4" s="619" t="s">
        <v>611</v>
      </c>
    </row>
    <row r="5" spans="2:10" ht="58.5" customHeight="1">
      <c r="B5" s="256" t="s">
        <v>2166</v>
      </c>
      <c r="C5" s="256" t="s">
        <v>2167</v>
      </c>
      <c r="D5" s="257" t="s">
        <v>2168</v>
      </c>
      <c r="E5" s="257" t="s">
        <v>2169</v>
      </c>
      <c r="F5" s="256" t="s">
        <v>446</v>
      </c>
      <c r="G5" s="257" t="s">
        <v>2170</v>
      </c>
      <c r="H5" s="257" t="s">
        <v>2171</v>
      </c>
      <c r="I5" s="327" t="s">
        <v>623</v>
      </c>
      <c r="J5" s="619" t="s">
        <v>611</v>
      </c>
    </row>
    <row r="6" spans="2:10" ht="58.5" customHeight="1">
      <c r="B6" s="256" t="s">
        <v>2172</v>
      </c>
      <c r="C6" s="256" t="s">
        <v>2173</v>
      </c>
      <c r="D6" s="257" t="s">
        <v>2174</v>
      </c>
      <c r="E6" s="257" t="s">
        <v>2175</v>
      </c>
      <c r="F6" s="256" t="s">
        <v>446</v>
      </c>
      <c r="G6" s="257" t="s">
        <v>2164</v>
      </c>
      <c r="H6" s="257" t="s">
        <v>2176</v>
      </c>
      <c r="I6" s="327" t="s">
        <v>623</v>
      </c>
      <c r="J6" s="619" t="s">
        <v>611</v>
      </c>
    </row>
    <row r="7" spans="2:10" ht="58.5" customHeight="1">
      <c r="B7" s="256" t="s">
        <v>2177</v>
      </c>
      <c r="C7" s="256" t="s">
        <v>2178</v>
      </c>
      <c r="D7" s="257" t="s">
        <v>2179</v>
      </c>
      <c r="E7" s="257" t="s">
        <v>2180</v>
      </c>
      <c r="F7" s="256" t="s">
        <v>446</v>
      </c>
      <c r="G7" s="257" t="s">
        <v>2181</v>
      </c>
      <c r="H7" s="257" t="s">
        <v>2182</v>
      </c>
      <c r="I7" s="327" t="s">
        <v>623</v>
      </c>
      <c r="J7" s="619" t="s">
        <v>611</v>
      </c>
    </row>
    <row r="8" spans="2:10" ht="58.5" customHeight="1">
      <c r="B8" s="256" t="s">
        <v>2183</v>
      </c>
      <c r="C8" s="256" t="s">
        <v>384</v>
      </c>
      <c r="D8" s="257" t="s">
        <v>2184</v>
      </c>
      <c r="E8" s="257" t="s">
        <v>949</v>
      </c>
      <c r="F8" s="256" t="s">
        <v>454</v>
      </c>
      <c r="G8" s="257" t="s">
        <v>2185</v>
      </c>
      <c r="H8" s="257"/>
      <c r="I8" s="327"/>
      <c r="J8" s="619" t="s">
        <v>455</v>
      </c>
    </row>
    <row r="9" spans="2:10" ht="58.5" customHeight="1">
      <c r="B9" s="256" t="s">
        <v>2186</v>
      </c>
      <c r="C9" s="256" t="s">
        <v>1361</v>
      </c>
      <c r="D9" s="257" t="s">
        <v>2187</v>
      </c>
      <c r="E9" s="257" t="s">
        <v>949</v>
      </c>
      <c r="F9" s="256" t="s">
        <v>454</v>
      </c>
      <c r="G9" s="257" t="s">
        <v>2188</v>
      </c>
      <c r="H9" s="257"/>
      <c r="I9" s="327"/>
      <c r="J9" s="619" t="s">
        <v>455</v>
      </c>
    </row>
    <row r="10" spans="2:10" ht="58.5" customHeight="1">
      <c r="B10" s="256" t="s">
        <v>2189</v>
      </c>
      <c r="C10" s="256" t="s">
        <v>1365</v>
      </c>
      <c r="D10" s="257" t="s">
        <v>2190</v>
      </c>
      <c r="E10" s="257" t="s">
        <v>949</v>
      </c>
      <c r="F10" s="256" t="s">
        <v>454</v>
      </c>
      <c r="G10" s="257" t="s">
        <v>2191</v>
      </c>
      <c r="H10" s="257"/>
      <c r="I10" s="327"/>
      <c r="J10" s="619" t="s">
        <v>455</v>
      </c>
    </row>
    <row r="11" spans="2:10" ht="58.5" customHeight="1">
      <c r="B11" s="256" t="s">
        <v>2192</v>
      </c>
      <c r="C11" s="256" t="s">
        <v>2193</v>
      </c>
      <c r="D11" s="257" t="s">
        <v>2194</v>
      </c>
      <c r="E11" s="257" t="s">
        <v>2195</v>
      </c>
      <c r="F11" s="256" t="s">
        <v>454</v>
      </c>
      <c r="G11" s="257" t="s">
        <v>2196</v>
      </c>
      <c r="H11" s="257" t="s">
        <v>2197</v>
      </c>
      <c r="I11" s="327"/>
      <c r="J11" s="619" t="s">
        <v>455</v>
      </c>
    </row>
    <row r="12" spans="2:10" ht="58.5" customHeight="1">
      <c r="B12" s="256" t="s">
        <v>2198</v>
      </c>
      <c r="C12" s="256" t="s">
        <v>663</v>
      </c>
      <c r="D12" s="257" t="s">
        <v>2199</v>
      </c>
      <c r="E12" s="257" t="s">
        <v>2200</v>
      </c>
      <c r="F12" s="256" t="s">
        <v>660</v>
      </c>
      <c r="G12" s="257"/>
      <c r="H12" s="257"/>
      <c r="I12" s="327" t="s">
        <v>661</v>
      </c>
      <c r="J12" s="619" t="s">
        <v>455</v>
      </c>
    </row>
    <row r="13" spans="2:10" ht="58.5" customHeight="1">
      <c r="B13" s="256" t="s">
        <v>2201</v>
      </c>
      <c r="C13" s="256" t="s">
        <v>673</v>
      </c>
      <c r="D13" s="257" t="s">
        <v>2202</v>
      </c>
      <c r="E13" s="257" t="s">
        <v>2203</v>
      </c>
      <c r="F13" s="256" t="s">
        <v>660</v>
      </c>
      <c r="G13" s="257"/>
      <c r="H13" s="257"/>
      <c r="I13" s="327" t="s">
        <v>661</v>
      </c>
      <c r="J13" s="619" t="s">
        <v>455</v>
      </c>
    </row>
    <row r="14" spans="2:10" ht="58.5" customHeight="1">
      <c r="B14" s="256" t="s">
        <v>2204</v>
      </c>
      <c r="C14" s="256" t="s">
        <v>687</v>
      </c>
      <c r="D14" s="257" t="s">
        <v>2205</v>
      </c>
      <c r="E14" s="257" t="s">
        <v>2206</v>
      </c>
      <c r="F14" s="256" t="s">
        <v>660</v>
      </c>
      <c r="G14" s="257"/>
      <c r="H14" s="257"/>
      <c r="I14" s="327" t="s">
        <v>661</v>
      </c>
      <c r="J14" s="619" t="s">
        <v>455</v>
      </c>
    </row>
    <row r="15" spans="2:10" ht="58.5" customHeight="1">
      <c r="B15" s="256" t="s">
        <v>2207</v>
      </c>
      <c r="C15" s="256" t="s">
        <v>618</v>
      </c>
      <c r="D15" s="257" t="s">
        <v>2208</v>
      </c>
      <c r="E15" s="257" t="s">
        <v>957</v>
      </c>
      <c r="F15" s="256" t="s">
        <v>454</v>
      </c>
      <c r="G15" s="257" t="s">
        <v>2209</v>
      </c>
      <c r="H15" s="257"/>
      <c r="I15" s="327"/>
      <c r="J15" s="619" t="s">
        <v>455</v>
      </c>
    </row>
    <row r="16" spans="2:10" ht="58.5" customHeight="1">
      <c r="B16" s="256" t="s">
        <v>2210</v>
      </c>
      <c r="C16" s="256" t="s">
        <v>695</v>
      </c>
      <c r="D16" s="257" t="s">
        <v>2211</v>
      </c>
      <c r="E16" s="257" t="s">
        <v>2212</v>
      </c>
      <c r="F16" s="256" t="s">
        <v>660</v>
      </c>
      <c r="G16" s="257"/>
      <c r="H16" s="257"/>
      <c r="I16" s="327" t="s">
        <v>661</v>
      </c>
      <c r="J16" s="619" t="s">
        <v>455</v>
      </c>
    </row>
    <row r="17" spans="2:10" ht="58.5" customHeight="1">
      <c r="B17" s="256" t="s">
        <v>2213</v>
      </c>
      <c r="C17" s="256" t="s">
        <v>955</v>
      </c>
      <c r="D17" s="257" t="s">
        <v>2214</v>
      </c>
      <c r="E17" s="257" t="s">
        <v>949</v>
      </c>
      <c r="F17" s="256" t="s">
        <v>454</v>
      </c>
      <c r="G17" s="257" t="s">
        <v>2215</v>
      </c>
      <c r="H17" s="257"/>
      <c r="I17" s="327"/>
      <c r="J17" s="619" t="s">
        <v>455</v>
      </c>
    </row>
    <row r="18" spans="2:10" ht="58.5" customHeight="1">
      <c r="B18" s="256" t="s">
        <v>2216</v>
      </c>
      <c r="C18" s="256" t="s">
        <v>2217</v>
      </c>
      <c r="D18" s="257" t="s">
        <v>2218</v>
      </c>
      <c r="E18" s="257" t="s">
        <v>2219</v>
      </c>
      <c r="F18" s="256" t="s">
        <v>454</v>
      </c>
      <c r="G18" s="257" t="s">
        <v>2220</v>
      </c>
      <c r="H18" s="257" t="s">
        <v>2221</v>
      </c>
      <c r="I18" s="327"/>
      <c r="J18" s="619" t="s">
        <v>455</v>
      </c>
    </row>
    <row r="19" spans="2:10" ht="58.5" customHeight="1">
      <c r="B19" s="256" t="s">
        <v>2222</v>
      </c>
      <c r="C19" s="256" t="s">
        <v>2217</v>
      </c>
      <c r="D19" s="257" t="s">
        <v>2218</v>
      </c>
      <c r="E19" s="257" t="s">
        <v>957</v>
      </c>
      <c r="F19" s="256" t="s">
        <v>454</v>
      </c>
      <c r="G19" s="257" t="s">
        <v>2223</v>
      </c>
      <c r="H19" s="257"/>
      <c r="I19" s="328"/>
      <c r="J19" s="619" t="s">
        <v>455</v>
      </c>
    </row>
    <row r="20" spans="2:10" ht="58.5" customHeight="1">
      <c r="B20" s="256" t="s">
        <v>2224</v>
      </c>
      <c r="C20" s="256" t="s">
        <v>2225</v>
      </c>
      <c r="D20" s="257" t="s">
        <v>2226</v>
      </c>
      <c r="E20" s="257" t="s">
        <v>949</v>
      </c>
      <c r="F20" s="256" t="s">
        <v>454</v>
      </c>
      <c r="G20" s="257" t="s">
        <v>2227</v>
      </c>
      <c r="H20" s="257"/>
      <c r="I20" s="328"/>
      <c r="J20" s="619" t="s">
        <v>455</v>
      </c>
    </row>
    <row r="21" spans="2:10" ht="58.5" customHeight="1">
      <c r="B21" s="256" t="s">
        <v>2228</v>
      </c>
      <c r="C21" s="256" t="s">
        <v>389</v>
      </c>
      <c r="D21" s="257" t="s">
        <v>2229</v>
      </c>
      <c r="E21" s="257" t="s">
        <v>949</v>
      </c>
      <c r="F21" s="256" t="s">
        <v>454</v>
      </c>
      <c r="G21" s="257" t="s">
        <v>2230</v>
      </c>
      <c r="H21" s="257"/>
      <c r="I21" s="327"/>
      <c r="J21" s="619" t="s">
        <v>455</v>
      </c>
    </row>
    <row r="22" spans="2:10" ht="58.5" customHeight="1">
      <c r="B22" s="256" t="s">
        <v>2231</v>
      </c>
      <c r="C22" s="256" t="s">
        <v>1397</v>
      </c>
      <c r="D22" s="257" t="s">
        <v>2232</v>
      </c>
      <c r="E22" s="257" t="s">
        <v>949</v>
      </c>
      <c r="F22" s="256" t="s">
        <v>454</v>
      </c>
      <c r="G22" s="257" t="s">
        <v>2233</v>
      </c>
      <c r="H22" s="257"/>
      <c r="I22" s="327"/>
      <c r="J22" s="619" t="s">
        <v>455</v>
      </c>
    </row>
    <row r="23" spans="2:10" ht="58.5" customHeight="1">
      <c r="B23" s="256" t="s">
        <v>2234</v>
      </c>
      <c r="C23" s="256" t="s">
        <v>2235</v>
      </c>
      <c r="D23" s="257" t="s">
        <v>2236</v>
      </c>
      <c r="E23" s="257" t="s">
        <v>949</v>
      </c>
      <c r="F23" s="256" t="s">
        <v>454</v>
      </c>
      <c r="G23" s="257" t="s">
        <v>2237</v>
      </c>
      <c r="H23" s="257"/>
      <c r="I23" s="327"/>
      <c r="J23" s="619" t="s">
        <v>455</v>
      </c>
    </row>
    <row r="24" spans="2:10" ht="58.5" customHeight="1">
      <c r="B24" s="256" t="s">
        <v>2238</v>
      </c>
      <c r="C24" s="256" t="s">
        <v>2239</v>
      </c>
      <c r="D24" s="257" t="s">
        <v>2240</v>
      </c>
      <c r="E24" s="257" t="s">
        <v>949</v>
      </c>
      <c r="F24" s="256" t="s">
        <v>454</v>
      </c>
      <c r="G24" s="257" t="s">
        <v>2241</v>
      </c>
      <c r="H24" s="257"/>
      <c r="I24" s="327"/>
      <c r="J24" s="619" t="s">
        <v>455</v>
      </c>
    </row>
    <row r="25" spans="2:10" ht="58.5" customHeight="1">
      <c r="B25" s="256" t="s">
        <v>2242</v>
      </c>
      <c r="C25" s="256" t="s">
        <v>2243</v>
      </c>
      <c r="D25" s="257" t="s">
        <v>2244</v>
      </c>
      <c r="E25" s="257" t="s">
        <v>949</v>
      </c>
      <c r="F25" s="256" t="s">
        <v>454</v>
      </c>
      <c r="G25" s="257" t="s">
        <v>2245</v>
      </c>
      <c r="H25" s="257"/>
      <c r="I25" s="327"/>
      <c r="J25" s="619" t="s">
        <v>455</v>
      </c>
    </row>
    <row r="26" spans="2:10" ht="58.5" customHeight="1">
      <c r="B26" s="256" t="s">
        <v>2246</v>
      </c>
      <c r="C26" s="256" t="s">
        <v>963</v>
      </c>
      <c r="D26" s="257" t="s">
        <v>2247</v>
      </c>
      <c r="E26" s="257" t="s">
        <v>957</v>
      </c>
      <c r="F26" s="256" t="s">
        <v>454</v>
      </c>
      <c r="G26" s="257" t="s">
        <v>2248</v>
      </c>
      <c r="H26" s="257"/>
      <c r="I26" s="327"/>
      <c r="J26" s="619" t="s">
        <v>455</v>
      </c>
    </row>
    <row r="27" spans="2:10" ht="58.5" customHeight="1">
      <c r="B27" s="256" t="s">
        <v>2249</v>
      </c>
      <c r="C27" s="256" t="s">
        <v>1897</v>
      </c>
      <c r="D27" s="257" t="s">
        <v>2250</v>
      </c>
      <c r="E27" s="257" t="s">
        <v>957</v>
      </c>
      <c r="F27" s="256" t="s">
        <v>454</v>
      </c>
      <c r="G27" s="257" t="s">
        <v>2251</v>
      </c>
      <c r="H27" s="257"/>
      <c r="I27" s="327"/>
      <c r="J27" s="619" t="s">
        <v>455</v>
      </c>
    </row>
    <row r="28" spans="2:10" ht="58.5" customHeight="1">
      <c r="B28" s="256" t="s">
        <v>2252</v>
      </c>
      <c r="C28" s="256" t="s">
        <v>2253</v>
      </c>
      <c r="D28" s="257" t="s">
        <v>2254</v>
      </c>
      <c r="E28" s="257" t="s">
        <v>957</v>
      </c>
      <c r="F28" s="256" t="s">
        <v>454</v>
      </c>
      <c r="G28" s="257" t="s">
        <v>2255</v>
      </c>
      <c r="H28" s="257"/>
      <c r="I28" s="327"/>
      <c r="J28" s="619" t="s">
        <v>455</v>
      </c>
    </row>
    <row r="29" spans="2:10" ht="58.5" customHeight="1">
      <c r="B29" s="256" t="s">
        <v>2256</v>
      </c>
      <c r="C29" s="256" t="s">
        <v>1014</v>
      </c>
      <c r="D29" s="257" t="s">
        <v>2257</v>
      </c>
      <c r="E29" s="257" t="s">
        <v>957</v>
      </c>
      <c r="F29" s="256" t="s">
        <v>454</v>
      </c>
      <c r="G29" s="257" t="s">
        <v>2258</v>
      </c>
      <c r="H29" s="257"/>
      <c r="I29" s="327"/>
      <c r="J29" s="619" t="s">
        <v>455</v>
      </c>
    </row>
    <row r="30" spans="2:10" ht="58.5" customHeight="1">
      <c r="B30" s="256" t="s">
        <v>2259</v>
      </c>
      <c r="C30" s="256" t="s">
        <v>1423</v>
      </c>
      <c r="D30" s="257" t="s">
        <v>2260</v>
      </c>
      <c r="E30" s="257" t="s">
        <v>957</v>
      </c>
      <c r="F30" s="256" t="s">
        <v>454</v>
      </c>
      <c r="G30" s="257" t="s">
        <v>2261</v>
      </c>
      <c r="H30" s="257"/>
      <c r="I30" s="327"/>
      <c r="J30" s="619" t="s">
        <v>455</v>
      </c>
    </row>
    <row r="31" spans="2:10" ht="58.5" customHeight="1">
      <c r="B31" s="256" t="s">
        <v>2262</v>
      </c>
      <c r="C31" s="256" t="s">
        <v>1901</v>
      </c>
      <c r="D31" s="257" t="s">
        <v>2263</v>
      </c>
      <c r="E31" s="257" t="s">
        <v>957</v>
      </c>
      <c r="F31" s="256" t="s">
        <v>454</v>
      </c>
      <c r="G31" s="257" t="s">
        <v>2264</v>
      </c>
      <c r="H31" s="257"/>
      <c r="I31" s="327"/>
      <c r="J31" s="619" t="s">
        <v>455</v>
      </c>
    </row>
    <row r="32" spans="2:10" ht="58.5" customHeight="1">
      <c r="B32" s="256" t="s">
        <v>2265</v>
      </c>
      <c r="C32" s="256" t="s">
        <v>1909</v>
      </c>
      <c r="D32" s="257" t="s">
        <v>2266</v>
      </c>
      <c r="E32" s="257" t="s">
        <v>957</v>
      </c>
      <c r="F32" s="256" t="s">
        <v>454</v>
      </c>
      <c r="G32" s="257" t="s">
        <v>2267</v>
      </c>
      <c r="H32" s="257"/>
      <c r="I32" s="327"/>
      <c r="J32" s="619" t="s">
        <v>455</v>
      </c>
    </row>
    <row r="33" spans="2:10" ht="58.5" customHeight="1">
      <c r="B33" s="256" t="s">
        <v>2268</v>
      </c>
      <c r="C33" s="256" t="s">
        <v>2269</v>
      </c>
      <c r="D33" s="257" t="s">
        <v>2270</v>
      </c>
      <c r="E33" s="257" t="s">
        <v>957</v>
      </c>
      <c r="F33" s="256" t="s">
        <v>454</v>
      </c>
      <c r="G33" s="257" t="s">
        <v>2271</v>
      </c>
      <c r="H33" s="257"/>
      <c r="I33" s="327"/>
      <c r="J33" s="619" t="s">
        <v>455</v>
      </c>
    </row>
    <row r="34" spans="2:10" ht="58.5" customHeight="1">
      <c r="B34" s="256" t="s">
        <v>2272</v>
      </c>
      <c r="C34" s="256" t="s">
        <v>1816</v>
      </c>
      <c r="D34" s="257" t="s">
        <v>2273</v>
      </c>
      <c r="E34" s="257" t="s">
        <v>1941</v>
      </c>
      <c r="F34" s="256" t="s">
        <v>446</v>
      </c>
      <c r="G34" s="257" t="s">
        <v>2274</v>
      </c>
      <c r="H34" s="257"/>
      <c r="I34" s="327"/>
      <c r="J34" s="619" t="s">
        <v>455</v>
      </c>
    </row>
    <row r="35" spans="2:10" ht="58.5" customHeight="1">
      <c r="B35" s="256" t="s">
        <v>2275</v>
      </c>
      <c r="C35" s="256" t="s">
        <v>744</v>
      </c>
      <c r="D35" s="257" t="s">
        <v>2276</v>
      </c>
      <c r="E35" s="257" t="s">
        <v>2277</v>
      </c>
      <c r="F35" s="256" t="s">
        <v>660</v>
      </c>
      <c r="G35" s="257"/>
      <c r="H35" s="257"/>
      <c r="I35" s="327" t="s">
        <v>661</v>
      </c>
      <c r="J35" s="619" t="s">
        <v>455</v>
      </c>
    </row>
    <row r="36" spans="2:10" ht="58.5" customHeight="1">
      <c r="B36" s="256" t="s">
        <v>2278</v>
      </c>
      <c r="C36" s="256" t="s">
        <v>753</v>
      </c>
      <c r="D36" s="257" t="s">
        <v>2279</v>
      </c>
      <c r="E36" s="257" t="s">
        <v>957</v>
      </c>
      <c r="F36" s="256" t="s">
        <v>454</v>
      </c>
      <c r="G36" s="257" t="s">
        <v>2280</v>
      </c>
      <c r="H36" s="257"/>
      <c r="I36" s="327"/>
      <c r="J36" s="619" t="s">
        <v>455</v>
      </c>
    </row>
    <row r="37" spans="2:10" ht="58.5" customHeight="1">
      <c r="B37" s="256" t="s">
        <v>2281</v>
      </c>
      <c r="C37" s="256" t="s">
        <v>765</v>
      </c>
      <c r="D37" s="257" t="s">
        <v>2282</v>
      </c>
      <c r="E37" s="257" t="s">
        <v>949</v>
      </c>
      <c r="F37" s="256" t="s">
        <v>454</v>
      </c>
      <c r="G37" s="257" t="s">
        <v>2283</v>
      </c>
      <c r="H37" s="257"/>
      <c r="I37" s="327"/>
      <c r="J37" s="619" t="s">
        <v>455</v>
      </c>
    </row>
    <row r="38" spans="2:10" ht="58.5" customHeight="1">
      <c r="B38" s="256" t="s">
        <v>2284</v>
      </c>
      <c r="C38" s="256" t="s">
        <v>777</v>
      </c>
      <c r="D38" s="257" t="s">
        <v>2285</v>
      </c>
      <c r="E38" s="257" t="s">
        <v>1941</v>
      </c>
      <c r="F38" s="256" t="s">
        <v>446</v>
      </c>
      <c r="G38" s="257" t="s">
        <v>2286</v>
      </c>
      <c r="H38" s="257"/>
      <c r="I38" s="327"/>
      <c r="J38" s="619" t="s">
        <v>455</v>
      </c>
    </row>
    <row r="39" spans="2:10" ht="58.5" customHeight="1">
      <c r="B39" s="256" t="s">
        <v>2287</v>
      </c>
      <c r="C39" s="256" t="s">
        <v>2288</v>
      </c>
      <c r="D39" s="257" t="s">
        <v>2289</v>
      </c>
      <c r="E39" s="257" t="s">
        <v>2290</v>
      </c>
      <c r="F39" s="256" t="s">
        <v>454</v>
      </c>
      <c r="G39" s="257" t="s">
        <v>2291</v>
      </c>
      <c r="H39" s="257" t="s">
        <v>2292</v>
      </c>
      <c r="I39" s="328"/>
      <c r="J39" s="619" t="s">
        <v>455</v>
      </c>
    </row>
    <row r="40" spans="2:10" ht="58.5" customHeight="1">
      <c r="B40" s="256" t="s">
        <v>2293</v>
      </c>
      <c r="C40" s="256" t="s">
        <v>818</v>
      </c>
      <c r="D40" s="257" t="s">
        <v>2294</v>
      </c>
      <c r="E40" s="569" t="s">
        <v>2295</v>
      </c>
      <c r="F40" s="256" t="s">
        <v>660</v>
      </c>
      <c r="G40" s="257"/>
      <c r="H40" s="257"/>
      <c r="I40" s="327" t="s">
        <v>661</v>
      </c>
      <c r="J40" s="619" t="s">
        <v>455</v>
      </c>
    </row>
    <row r="41" spans="2:10" ht="58.5" customHeight="1">
      <c r="B41" s="256" t="s">
        <v>2296</v>
      </c>
      <c r="C41" s="256" t="s">
        <v>2297</v>
      </c>
      <c r="D41" s="257" t="s">
        <v>2298</v>
      </c>
      <c r="E41" s="257" t="s">
        <v>949</v>
      </c>
      <c r="F41" s="256" t="s">
        <v>454</v>
      </c>
      <c r="G41" s="257" t="s">
        <v>2299</v>
      </c>
      <c r="H41" s="257"/>
      <c r="I41" s="327"/>
      <c r="J41" s="619" t="s">
        <v>455</v>
      </c>
    </row>
    <row r="42" spans="2:10" ht="58.5" customHeight="1">
      <c r="B42" s="256" t="s">
        <v>2300</v>
      </c>
      <c r="C42" s="256" t="s">
        <v>2301</v>
      </c>
      <c r="D42" s="257" t="s">
        <v>2302</v>
      </c>
      <c r="E42" s="257" t="s">
        <v>2303</v>
      </c>
      <c r="F42" s="256" t="s">
        <v>454</v>
      </c>
      <c r="G42" s="257" t="s">
        <v>2304</v>
      </c>
      <c r="H42" s="257" t="s">
        <v>2305</v>
      </c>
      <c r="I42" s="327"/>
      <c r="J42" s="619" t="s">
        <v>455</v>
      </c>
    </row>
    <row r="43" spans="2:10" ht="58.5" customHeight="1">
      <c r="B43" s="256" t="s">
        <v>2306</v>
      </c>
      <c r="C43" s="256" t="s">
        <v>1038</v>
      </c>
      <c r="D43" s="257" t="s">
        <v>2307</v>
      </c>
      <c r="E43" s="257" t="s">
        <v>957</v>
      </c>
      <c r="F43" s="256" t="s">
        <v>454</v>
      </c>
      <c r="G43" s="257" t="s">
        <v>2308</v>
      </c>
      <c r="H43" s="257"/>
      <c r="I43" s="327"/>
      <c r="J43" s="619" t="s">
        <v>455</v>
      </c>
    </row>
    <row r="44" spans="2:10" ht="58.5" customHeight="1">
      <c r="B44" s="256" t="s">
        <v>2309</v>
      </c>
      <c r="C44" s="256" t="s">
        <v>828</v>
      </c>
      <c r="D44" s="257" t="s">
        <v>2310</v>
      </c>
      <c r="E44" s="257" t="s">
        <v>949</v>
      </c>
      <c r="F44" s="256" t="s">
        <v>454</v>
      </c>
      <c r="G44" s="257" t="s">
        <v>2311</v>
      </c>
      <c r="H44" s="257"/>
      <c r="I44" s="327"/>
      <c r="J44" s="619" t="s">
        <v>455</v>
      </c>
    </row>
    <row r="45" spans="2:10" ht="58.5" customHeight="1">
      <c r="B45" s="256" t="s">
        <v>2312</v>
      </c>
      <c r="C45" s="256" t="s">
        <v>2313</v>
      </c>
      <c r="D45" s="257" t="s">
        <v>2314</v>
      </c>
      <c r="E45" s="257" t="s">
        <v>957</v>
      </c>
      <c r="F45" s="256" t="s">
        <v>454</v>
      </c>
      <c r="G45" s="257" t="s">
        <v>2315</v>
      </c>
      <c r="H45" s="257"/>
      <c r="I45" s="327"/>
      <c r="J45" s="619" t="s">
        <v>455</v>
      </c>
    </row>
    <row r="46" spans="2:10" ht="58.5" customHeight="1">
      <c r="B46" s="256" t="s">
        <v>2316</v>
      </c>
      <c r="C46" s="256" t="s">
        <v>838</v>
      </c>
      <c r="D46" s="257" t="s">
        <v>2317</v>
      </c>
      <c r="E46" s="257" t="s">
        <v>957</v>
      </c>
      <c r="F46" s="256" t="s">
        <v>454</v>
      </c>
      <c r="G46" s="257" t="s">
        <v>2318</v>
      </c>
      <c r="H46" s="257"/>
      <c r="I46" s="327"/>
      <c r="J46" s="619" t="s">
        <v>455</v>
      </c>
    </row>
    <row r="47" spans="2:10" ht="58.5" customHeight="1">
      <c r="B47" s="256" t="s">
        <v>2319</v>
      </c>
      <c r="C47" s="256" t="s">
        <v>2173</v>
      </c>
      <c r="D47" s="257" t="s">
        <v>2174</v>
      </c>
      <c r="E47" s="257" t="s">
        <v>949</v>
      </c>
      <c r="F47" s="256" t="s">
        <v>454</v>
      </c>
      <c r="G47" s="257" t="s">
        <v>2215</v>
      </c>
      <c r="H47" s="257"/>
      <c r="I47" s="327"/>
      <c r="J47" s="619" t="s">
        <v>455</v>
      </c>
    </row>
    <row r="48" spans="2:10" ht="58.5" customHeight="1">
      <c r="B48" s="256" t="s">
        <v>2320</v>
      </c>
      <c r="C48" s="256" t="s">
        <v>1208</v>
      </c>
      <c r="D48" s="257" t="s">
        <v>2321</v>
      </c>
      <c r="E48" s="257" t="s">
        <v>949</v>
      </c>
      <c r="F48" s="256" t="s">
        <v>454</v>
      </c>
      <c r="G48" s="257" t="s">
        <v>2230</v>
      </c>
      <c r="H48" s="257"/>
      <c r="I48" s="327"/>
      <c r="J48" s="619" t="s">
        <v>455</v>
      </c>
    </row>
    <row r="49" spans="2:10" ht="58.5" customHeight="1">
      <c r="B49" s="256" t="s">
        <v>2322</v>
      </c>
      <c r="C49" s="256" t="s">
        <v>2323</v>
      </c>
      <c r="D49" s="257" t="s">
        <v>2324</v>
      </c>
      <c r="E49" s="257" t="s">
        <v>949</v>
      </c>
      <c r="F49" s="256" t="s">
        <v>454</v>
      </c>
      <c r="G49" s="257" t="s">
        <v>2233</v>
      </c>
      <c r="H49" s="257"/>
      <c r="I49" s="327"/>
      <c r="J49" s="619" t="s">
        <v>455</v>
      </c>
    </row>
    <row r="50" spans="2:10" ht="58.5" customHeight="1">
      <c r="B50" s="256" t="s">
        <v>2325</v>
      </c>
      <c r="C50" s="256" t="s">
        <v>2326</v>
      </c>
      <c r="D50" s="257" t="s">
        <v>2327</v>
      </c>
      <c r="E50" s="257" t="s">
        <v>949</v>
      </c>
      <c r="F50" s="256" t="s">
        <v>454</v>
      </c>
      <c r="G50" s="257" t="s">
        <v>2237</v>
      </c>
      <c r="H50" s="257"/>
      <c r="I50" s="327"/>
      <c r="J50" s="619" t="s">
        <v>455</v>
      </c>
    </row>
    <row r="51" spans="2:10" ht="58.5" customHeight="1">
      <c r="B51" s="256" t="s">
        <v>2328</v>
      </c>
      <c r="C51" s="256" t="s">
        <v>2329</v>
      </c>
      <c r="D51" s="257" t="s">
        <v>2330</v>
      </c>
      <c r="E51" s="257" t="s">
        <v>949</v>
      </c>
      <c r="F51" s="256" t="s">
        <v>454</v>
      </c>
      <c r="G51" s="257" t="s">
        <v>2241</v>
      </c>
      <c r="H51" s="257"/>
      <c r="I51" s="327"/>
      <c r="J51" s="619" t="s">
        <v>455</v>
      </c>
    </row>
    <row r="52" spans="2:10" ht="58.5" customHeight="1">
      <c r="B52" s="256" t="s">
        <v>2331</v>
      </c>
      <c r="C52" s="256" t="s">
        <v>2332</v>
      </c>
      <c r="D52" s="257" t="s">
        <v>2333</v>
      </c>
      <c r="E52" s="257" t="s">
        <v>949</v>
      </c>
      <c r="F52" s="256" t="s">
        <v>454</v>
      </c>
      <c r="G52" s="257" t="s">
        <v>2245</v>
      </c>
      <c r="H52" s="257"/>
      <c r="I52" s="327"/>
      <c r="J52" s="619" t="s">
        <v>455</v>
      </c>
    </row>
    <row r="53" spans="2:10" ht="58.5" customHeight="1">
      <c r="B53" s="256" t="s">
        <v>2334</v>
      </c>
      <c r="C53" s="256" t="s">
        <v>2335</v>
      </c>
      <c r="D53" s="257" t="s">
        <v>2336</v>
      </c>
      <c r="E53" s="257" t="s">
        <v>957</v>
      </c>
      <c r="F53" s="256" t="s">
        <v>454</v>
      </c>
      <c r="G53" s="257" t="s">
        <v>2248</v>
      </c>
      <c r="H53" s="257"/>
      <c r="I53" s="327"/>
      <c r="J53" s="619" t="s">
        <v>455</v>
      </c>
    </row>
    <row r="54" spans="2:10" ht="58.5" customHeight="1">
      <c r="B54" s="256" t="s">
        <v>2337</v>
      </c>
      <c r="C54" s="256" t="s">
        <v>2338</v>
      </c>
      <c r="D54" s="257" t="s">
        <v>2339</v>
      </c>
      <c r="E54" s="257" t="s">
        <v>957</v>
      </c>
      <c r="F54" s="256" t="s">
        <v>454</v>
      </c>
      <c r="G54" s="257" t="s">
        <v>2340</v>
      </c>
      <c r="H54" s="257"/>
      <c r="I54" s="327"/>
      <c r="J54" s="619" t="s">
        <v>455</v>
      </c>
    </row>
    <row r="55" spans="2:10" ht="58.5" customHeight="1">
      <c r="B55" s="256" t="s">
        <v>2341</v>
      </c>
      <c r="C55" s="256" t="s">
        <v>2342</v>
      </c>
      <c r="D55" s="257" t="s">
        <v>2343</v>
      </c>
      <c r="E55" s="257" t="s">
        <v>957</v>
      </c>
      <c r="F55" s="256" t="s">
        <v>454</v>
      </c>
      <c r="G55" s="257" t="s">
        <v>2344</v>
      </c>
      <c r="H55" s="257"/>
      <c r="I55" s="327"/>
      <c r="J55" s="619" t="s">
        <v>455</v>
      </c>
    </row>
    <row r="56" spans="2:10" ht="58.5" customHeight="1">
      <c r="B56" s="256" t="s">
        <v>2345</v>
      </c>
      <c r="C56" s="256" t="s">
        <v>1222</v>
      </c>
      <c r="D56" s="257" t="s">
        <v>2346</v>
      </c>
      <c r="E56" s="257" t="s">
        <v>957</v>
      </c>
      <c r="F56" s="256" t="s">
        <v>454</v>
      </c>
      <c r="G56" s="257" t="s">
        <v>2258</v>
      </c>
      <c r="H56" s="257"/>
      <c r="I56" s="327"/>
      <c r="J56" s="619" t="s">
        <v>455</v>
      </c>
    </row>
    <row r="57" spans="2:10" ht="58.5" customHeight="1">
      <c r="B57" s="256" t="s">
        <v>2347</v>
      </c>
      <c r="C57" s="256" t="s">
        <v>2348</v>
      </c>
      <c r="D57" s="257" t="s">
        <v>2349</v>
      </c>
      <c r="E57" s="257" t="s">
        <v>957</v>
      </c>
      <c r="F57" s="256" t="s">
        <v>454</v>
      </c>
      <c r="G57" s="257" t="s">
        <v>2261</v>
      </c>
      <c r="H57" s="257"/>
      <c r="I57" s="327"/>
      <c r="J57" s="619" t="s">
        <v>455</v>
      </c>
    </row>
    <row r="58" spans="2:10" ht="58.5" customHeight="1">
      <c r="B58" s="256" t="s">
        <v>2350</v>
      </c>
      <c r="C58" s="256" t="s">
        <v>2351</v>
      </c>
      <c r="D58" s="257" t="s">
        <v>2352</v>
      </c>
      <c r="E58" s="257" t="s">
        <v>957</v>
      </c>
      <c r="F58" s="256" t="s">
        <v>454</v>
      </c>
      <c r="G58" s="257" t="s">
        <v>2264</v>
      </c>
      <c r="H58" s="257"/>
      <c r="I58" s="327"/>
      <c r="J58" s="619" t="s">
        <v>455</v>
      </c>
    </row>
    <row r="59" spans="2:10" ht="58.5" customHeight="1">
      <c r="B59" s="256" t="s">
        <v>2353</v>
      </c>
      <c r="C59" s="256" t="s">
        <v>2354</v>
      </c>
      <c r="D59" s="257" t="s">
        <v>2355</v>
      </c>
      <c r="E59" s="257" t="s">
        <v>957</v>
      </c>
      <c r="F59" s="256" t="s">
        <v>454</v>
      </c>
      <c r="G59" s="257" t="s">
        <v>2267</v>
      </c>
      <c r="H59" s="257"/>
      <c r="I59" s="327"/>
      <c r="J59" s="619" t="s">
        <v>455</v>
      </c>
    </row>
    <row r="60" spans="2:10" ht="58.5" customHeight="1">
      <c r="B60" s="256" t="s">
        <v>2356</v>
      </c>
      <c r="C60" s="256" t="s">
        <v>2357</v>
      </c>
      <c r="D60" s="257" t="s">
        <v>2358</v>
      </c>
      <c r="E60" s="257" t="s">
        <v>957</v>
      </c>
      <c r="F60" s="256" t="s">
        <v>454</v>
      </c>
      <c r="G60" s="257" t="s">
        <v>2271</v>
      </c>
      <c r="H60" s="257"/>
      <c r="I60" s="327"/>
      <c r="J60" s="619" t="s">
        <v>455</v>
      </c>
    </row>
    <row r="61" spans="2:10" ht="58.5" customHeight="1">
      <c r="B61" s="256" t="s">
        <v>2359</v>
      </c>
      <c r="C61" s="256" t="s">
        <v>2360</v>
      </c>
      <c r="D61" s="257" t="s">
        <v>2361</v>
      </c>
      <c r="E61" s="257" t="s">
        <v>1941</v>
      </c>
      <c r="F61" s="256" t="s">
        <v>446</v>
      </c>
      <c r="G61" s="257" t="s">
        <v>2274</v>
      </c>
      <c r="H61" s="257"/>
      <c r="I61" s="327"/>
      <c r="J61" s="619" t="s">
        <v>455</v>
      </c>
    </row>
  </sheetData>
  <autoFilter ref="B3:J61" xr:uid="{00000000-0001-0000-1200-000000000000}">
    <sortState xmlns:xlrd2="http://schemas.microsoft.com/office/spreadsheetml/2017/richdata2" ref="B4:J61">
      <sortCondition descending="1" ref="J3:J61"/>
    </sortState>
  </autoFilter>
  <sortState xmlns:xlrd2="http://schemas.microsoft.com/office/spreadsheetml/2017/richdata2" ref="C4:I61">
    <sortCondition ref="C60"/>
  </sortState>
  <mergeCells count="1">
    <mergeCell ref="B2:J2"/>
  </mergeCells>
  <conditionalFormatting sqref="B3:B25">
    <cfRule type="expression" dxfId="319" priority="36">
      <formula>OR($J3="New",$J3="Updated")</formula>
    </cfRule>
  </conditionalFormatting>
  <conditionalFormatting sqref="B53:B54">
    <cfRule type="expression" dxfId="318" priority="33">
      <formula>OR($J53="New",$J53="Updated")</formula>
    </cfRule>
  </conditionalFormatting>
  <conditionalFormatting sqref="B32:G32 B33:I45 B1">
    <cfRule type="expression" dxfId="317" priority="43">
      <formula>OR($J1="New",$J1="Updated")</formula>
    </cfRule>
  </conditionalFormatting>
  <conditionalFormatting sqref="C4:G4 C7:G7 C8:H10 C11:I11 C12:H12 C13:I13 C14:G15 B26:I31 B46:G46 B47:I52 C53:H54 B55:I61 B62:B998 C5:H6 I4:I7">
    <cfRule type="expression" dxfId="316" priority="48">
      <formula>OR($J4="New",$J4="Updated")</formula>
    </cfRule>
  </conditionalFormatting>
  <conditionalFormatting sqref="C16:I25">
    <cfRule type="expression" dxfId="315" priority="42">
      <formula>OR($J16="New",$J16="Updated")</formula>
    </cfRule>
  </conditionalFormatting>
  <conditionalFormatting sqref="D3">
    <cfRule type="expression" dxfId="314" priority="1">
      <formula>OR($I3="New",$I3="Updated")</formula>
    </cfRule>
  </conditionalFormatting>
  <conditionalFormatting sqref="F1 F62:F65519">
    <cfRule type="cellIs" dxfId="313" priority="83" stopIfTrue="1" operator="equal">
      <formula>"Pre-populated"</formula>
    </cfRule>
    <cfRule type="cellIs" dxfId="312" priority="84" stopIfTrue="1" operator="equal">
      <formula>"Validation"</formula>
    </cfRule>
  </conditionalFormatting>
  <conditionalFormatting sqref="F4:F61">
    <cfRule type="cellIs" dxfId="311" priority="38" stopIfTrue="1" operator="equal">
      <formula>"Validation"</formula>
    </cfRule>
    <cfRule type="cellIs" dxfId="310" priority="39" operator="equal">
      <formula>"Pre-populated"</formula>
    </cfRule>
  </conditionalFormatting>
  <conditionalFormatting sqref="H3:H4">
    <cfRule type="expression" dxfId="309" priority="32">
      <formula>OR($J3="New",$J3="Updated")</formula>
    </cfRule>
  </conditionalFormatting>
  <conditionalFormatting sqref="H7">
    <cfRule type="expression" dxfId="308" priority="31">
      <formula>OR($J7="New",$J7="Updated")</formula>
    </cfRule>
  </conditionalFormatting>
  <conditionalFormatting sqref="H14:I15">
    <cfRule type="expression" dxfId="307" priority="29">
      <formula>OR($J14="New",$J14="Updated")</formula>
    </cfRule>
  </conditionalFormatting>
  <conditionalFormatting sqref="H32:I32">
    <cfRule type="expression" dxfId="306" priority="27">
      <formula>OR($J32="New",$J32="Updated")</formula>
    </cfRule>
  </conditionalFormatting>
  <conditionalFormatting sqref="H46:I46">
    <cfRule type="expression" dxfId="305" priority="25">
      <formula>OR($J46="New",$J46="Updated")</formula>
    </cfRule>
  </conditionalFormatting>
  <conditionalFormatting sqref="I8:I10">
    <cfRule type="expression" dxfId="304" priority="22">
      <formula>OR($J8="New",$J8="Updated")</formula>
    </cfRule>
  </conditionalFormatting>
  <conditionalFormatting sqref="I12">
    <cfRule type="expression" dxfId="303" priority="21">
      <formula>OR($J12="New",$J12="Updated")</formula>
    </cfRule>
  </conditionalFormatting>
  <conditionalFormatting sqref="I53:I54">
    <cfRule type="expression" dxfId="302" priority="37">
      <formula>OR($J53="New",$J53="Updated")</formula>
    </cfRule>
  </conditionalFormatting>
  <conditionalFormatting sqref="J4:J61">
    <cfRule type="cellIs" dxfId="301" priority="40" operator="equal">
      <formula>"Updated"</formula>
    </cfRule>
    <cfRule type="cellIs" dxfId="300" priority="41" operator="equal">
      <formula>"New"</formula>
    </cfRule>
  </conditionalFormatting>
  <pageMargins left="0.70866141732283472" right="0.70866141732283472" top="0.74803149606299213" bottom="0.74803149606299213" header="0.31496062992125984" footer="0.31496062992125984"/>
  <pageSetup paperSize="9" scale="79"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AF691E-E410-4D79-818C-EF028FD55872}">
          <x14:formula1>
            <xm:f>RS_ValueSource!$E$46:$E$48</xm:f>
          </x14:formula1>
          <xm:sqref>J4:J61</xm:sqref>
        </x14:dataValidation>
        <x14:dataValidation type="list" allowBlank="1" showInputMessage="1" showErrorMessage="1" xr:uid="{C67B17CA-15C3-4CF3-A015-95E346CF0263}">
          <x14:formula1>
            <xm:f>RS_ValueSource!$E$49:$E$52</xm:f>
          </x14:formula1>
          <xm:sqref>F4:F61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pageSetUpPr fitToPage="1"/>
  </sheetPr>
  <dimension ref="B2:F20"/>
  <sheetViews>
    <sheetView zoomScale="70" zoomScaleNormal="70" workbookViewId="0"/>
  </sheetViews>
  <sheetFormatPr defaultColWidth="9.28515625" defaultRowHeight="14.45"/>
  <cols>
    <col min="1" max="1" width="2.7109375" style="231" customWidth="1"/>
    <col min="2" max="2" width="9.28515625" style="231"/>
    <col min="3" max="3" width="16" style="231" customWidth="1"/>
    <col min="4" max="4" width="16.28515625" style="231" customWidth="1"/>
    <col min="5" max="5" width="70.42578125" style="231" customWidth="1"/>
    <col min="6" max="11" width="9.28515625" style="231"/>
    <col min="12" max="12" width="13.7109375" style="231" bestFit="1" customWidth="1"/>
    <col min="13" max="13" width="14.28515625" style="231" bestFit="1" customWidth="1"/>
    <col min="14" max="16384" width="9.28515625" style="231"/>
  </cols>
  <sheetData>
    <row r="2" spans="2:6" ht="26.25" customHeight="1">
      <c r="B2" s="308" t="str">
        <f>spec_title</f>
        <v>Lloyd's Capital Return Specification 2027</v>
      </c>
      <c r="C2" s="308"/>
      <c r="D2" s="308"/>
      <c r="E2" s="308"/>
    </row>
    <row r="4" spans="2:6" ht="20.100000000000001">
      <c r="B4" s="303" t="s">
        <v>3</v>
      </c>
      <c r="C4" s="260"/>
    </row>
    <row r="6" spans="2:6" ht="30" customHeight="1">
      <c r="B6" s="383"/>
      <c r="C6" s="262" t="s">
        <v>65</v>
      </c>
      <c r="D6" s="262"/>
      <c r="E6" s="262"/>
    </row>
    <row r="7" spans="2:6" ht="30" customHeight="1">
      <c r="B7" s="382" t="s">
        <v>66</v>
      </c>
      <c r="C7" s="262" t="s">
        <v>67</v>
      </c>
      <c r="D7" s="262"/>
      <c r="E7" s="262"/>
    </row>
    <row r="8" spans="2:6">
      <c r="B8" s="261"/>
      <c r="C8" s="300"/>
      <c r="D8" s="235"/>
      <c r="E8" s="235"/>
    </row>
    <row r="9" spans="2:6" ht="30" customHeight="1">
      <c r="B9" s="301" t="s">
        <v>68</v>
      </c>
      <c r="C9" s="262" t="s">
        <v>69</v>
      </c>
      <c r="D9" s="262" t="s">
        <v>70</v>
      </c>
      <c r="E9" s="235"/>
    </row>
    <row r="10" spans="2:6" ht="30" customHeight="1">
      <c r="B10" s="301" t="s">
        <v>71</v>
      </c>
      <c r="C10" s="262" t="s">
        <v>72</v>
      </c>
      <c r="D10" s="262" t="s">
        <v>73</v>
      </c>
      <c r="E10" s="235"/>
    </row>
    <row r="11" spans="2:6">
      <c r="B11" s="263"/>
      <c r="C11" s="235"/>
      <c r="D11" s="235"/>
      <c r="E11" s="235"/>
    </row>
    <row r="12" spans="2:6" ht="30" customHeight="1">
      <c r="B12" s="264" t="s">
        <v>74</v>
      </c>
      <c r="C12" s="621" t="str">
        <f>"Proposed Year of Account (i.e. for the "&amp;RIGHT(spec_title,4)&amp;" LCR the PY is "&amp;RIGHT(spec_title,4)&amp;")"</f>
        <v>Proposed Year of Account (i.e. for the 2027 LCR the PY is 2027)</v>
      </c>
      <c r="D12" s="235"/>
      <c r="E12" s="235"/>
    </row>
    <row r="13" spans="2:6" ht="30" customHeight="1">
      <c r="B13" s="264" t="s">
        <v>75</v>
      </c>
      <c r="C13" s="621" t="str">
        <f>"Current Year of Account (i.e. for the "&amp;RIGHT(spec_title,4)&amp;" LCR the CY is "&amp;RIGHT(spec_title,4)-1&amp;")"</f>
        <v>Current Year of Account (i.e. for the 2027 LCR the CY is 2026)</v>
      </c>
      <c r="D13" s="235"/>
      <c r="E13" s="235"/>
    </row>
    <row r="14" spans="2:6" ht="30" customHeight="1">
      <c r="B14" s="264" t="s">
        <v>76</v>
      </c>
      <c r="C14" s="621" t="str">
        <f>"Proposed Year Plus One Year of Account (i.e. for the "&amp;RIGHT(spec_title,4)&amp;" LCR the PY+1 is "&amp;RIGHT(spec_title,4)+1&amp;")"</f>
        <v>Proposed Year Plus One Year of Account (i.e. for the 2027 LCR the PY+1 is 2028)</v>
      </c>
      <c r="D14" s="235"/>
      <c r="E14" s="235"/>
    </row>
    <row r="15" spans="2:6" ht="30" customHeight="1">
      <c r="B15" s="264" t="s">
        <v>77</v>
      </c>
      <c r="C15" s="235" t="s">
        <v>78</v>
      </c>
      <c r="D15" s="235"/>
      <c r="E15" s="235"/>
    </row>
    <row r="16" spans="2:6" ht="50.1" customHeight="1">
      <c r="B16" s="264" t="s">
        <v>79</v>
      </c>
      <c r="C16" s="665" t="str">
        <f>"Time Zero - The balance sheet projection at December "&amp;RIGHT(spec_title,4)-1&amp;" ("&amp;"Time 0 (T0)"&amp;") should be prepared on the basis of net nil basic own funds on a Solvency II basis. The LCR reports the projected net technical provisions at T0 and the model should assume that equivalent assets are held."</f>
        <v>Time Zero - The balance sheet projection at December 2026 (Time 0 (T0)) should be prepared on the basis of net nil basic own funds on a Solvency II basis. The LCR reports the projected net technical provisions at T0 and the model should assume that equivalent assets are held.</v>
      </c>
      <c r="D16" s="666"/>
      <c r="E16" s="666"/>
      <c r="F16" s="666"/>
    </row>
    <row r="17" spans="2:5" ht="30" customHeight="1">
      <c r="B17" s="264" t="s">
        <v>80</v>
      </c>
      <c r="C17" s="235" t="s">
        <v>81</v>
      </c>
      <c r="D17" s="235"/>
      <c r="E17" s="235"/>
    </row>
    <row r="19" spans="2:5" ht="30" customHeight="1">
      <c r="B19" s="589"/>
      <c r="C19" s="262" t="s">
        <v>82</v>
      </c>
      <c r="D19" s="262"/>
      <c r="E19" s="262"/>
    </row>
    <row r="20" spans="2:5" ht="30" customHeight="1">
      <c r="B20" s="590"/>
      <c r="C20" s="262" t="s">
        <v>83</v>
      </c>
      <c r="D20" s="262"/>
      <c r="E20" s="262"/>
    </row>
  </sheetData>
  <mergeCells count="1">
    <mergeCell ref="C16:F16"/>
  </mergeCells>
  <pageMargins left="0.70866141732283472" right="0.70866141732283472" top="0.74803149606299213" bottom="0.74803149606299213" header="0.31496062992125984" footer="0.31496062992125984"/>
  <pageSetup paperSize="9" fitToHeight="0" orientation="landscape" verticalDpi="1200" r:id="rId1"/>
  <headerFooter scaleWithDoc="0">
    <oddHeader>&amp;R&amp;F</oddHeader>
    <oddFooter>&amp;L&amp;D &amp;T&amp;RPage &amp;P of &amp;N&amp;C&amp;1#&amp;"Calibri"&amp;10&amp;K000000Classification: Confidential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pageSetUpPr fitToPage="1"/>
  </sheetPr>
  <dimension ref="A1:M75"/>
  <sheetViews>
    <sheetView showGridLines="0" zoomScale="70" zoomScaleNormal="70" workbookViewId="0"/>
  </sheetViews>
  <sheetFormatPr defaultColWidth="10.42578125" defaultRowHeight="16.5"/>
  <cols>
    <col min="1" max="1" width="2" style="16" customWidth="1"/>
    <col min="2" max="2" width="4.28515625" style="16" customWidth="1"/>
    <col min="3" max="3" width="35.28515625" style="16" customWidth="1"/>
    <col min="4" max="13" width="19.140625" style="16" customWidth="1"/>
    <col min="14" max="16384" width="10.42578125" style="16"/>
  </cols>
  <sheetData>
    <row r="1" spans="1:13" ht="16.5" customHeight="1">
      <c r="A1" s="169"/>
      <c r="B1" s="169"/>
      <c r="C1" s="169"/>
      <c r="D1" s="169"/>
      <c r="E1" s="169"/>
      <c r="F1" s="169"/>
      <c r="G1" s="169"/>
      <c r="H1" s="169"/>
      <c r="I1" s="169"/>
      <c r="J1" s="169"/>
      <c r="K1" s="169"/>
    </row>
    <row r="2" spans="1:13">
      <c r="A2" s="3"/>
    </row>
    <row r="3" spans="1:13">
      <c r="A3" s="3"/>
    </row>
    <row r="4" spans="1:13" ht="21">
      <c r="A4" s="3"/>
      <c r="B4" s="162"/>
      <c r="C4" s="170" t="s">
        <v>365</v>
      </c>
      <c r="D4" s="163"/>
      <c r="E4" s="163"/>
      <c r="F4" s="163"/>
      <c r="G4" s="8"/>
      <c r="H4" s="163"/>
      <c r="I4" s="171"/>
      <c r="J4" s="171"/>
      <c r="K4" s="171"/>
      <c r="L4" s="8" t="s">
        <v>395</v>
      </c>
      <c r="M4" s="9" t="str">
        <f>'010'!E8</f>
        <v>1234</v>
      </c>
    </row>
    <row r="5" spans="1:13">
      <c r="A5" s="3"/>
      <c r="B5" s="164"/>
      <c r="C5" s="164"/>
      <c r="D5" s="165"/>
      <c r="E5" s="165"/>
      <c r="F5" s="165"/>
      <c r="G5" s="166"/>
      <c r="H5" s="165"/>
    </row>
    <row r="6" spans="1:13" ht="17.45">
      <c r="A6" s="3"/>
      <c r="B6" s="164"/>
      <c r="C6" s="167" t="s">
        <v>2362</v>
      </c>
      <c r="D6" s="163"/>
      <c r="E6" s="163"/>
      <c r="F6" s="163"/>
      <c r="G6" s="8"/>
      <c r="H6" s="163"/>
      <c r="I6" s="171"/>
      <c r="J6" s="171"/>
      <c r="K6" s="171"/>
      <c r="L6" s="171"/>
    </row>
    <row r="7" spans="1:13" ht="17.45">
      <c r="A7" s="3"/>
      <c r="B7" s="164"/>
      <c r="C7" s="76"/>
      <c r="D7" s="165"/>
      <c r="E7" s="165"/>
      <c r="F7" s="165"/>
      <c r="G7" s="166"/>
      <c r="H7" s="165"/>
    </row>
    <row r="8" spans="1:13" ht="17.45">
      <c r="B8" s="164"/>
      <c r="C8" s="172" t="s">
        <v>2363</v>
      </c>
      <c r="D8" s="173"/>
      <c r="E8" s="173"/>
      <c r="F8" s="173"/>
      <c r="G8" s="174"/>
      <c r="H8" s="173"/>
      <c r="I8" s="175"/>
      <c r="J8" s="175"/>
      <c r="K8" s="175"/>
      <c r="L8" s="175"/>
    </row>
    <row r="10" spans="1:13" s="120" customFormat="1" ht="31.5" customHeight="1">
      <c r="C10" s="862" t="s">
        <v>2364</v>
      </c>
      <c r="D10" s="863"/>
      <c r="E10" s="863"/>
      <c r="F10" s="863"/>
      <c r="G10" s="863"/>
      <c r="H10" s="863"/>
      <c r="I10" s="863"/>
      <c r="J10" s="863"/>
      <c r="K10" s="863"/>
      <c r="L10" s="864"/>
    </row>
    <row r="11" spans="1:13" ht="15.75" customHeight="1"/>
    <row r="12" spans="1:13" ht="17.45">
      <c r="C12" s="176" t="s">
        <v>886</v>
      </c>
    </row>
    <row r="13" spans="1:13">
      <c r="D13" s="175"/>
      <c r="E13" s="175"/>
      <c r="F13" s="175"/>
      <c r="G13" s="175"/>
      <c r="H13" s="175"/>
      <c r="I13" s="175"/>
      <c r="J13" s="175"/>
      <c r="K13" s="175"/>
      <c r="L13" s="175"/>
    </row>
    <row r="14" spans="1:13" ht="38.25" customHeight="1">
      <c r="C14" s="844" t="s">
        <v>2365</v>
      </c>
      <c r="D14" s="787" t="s">
        <v>2366</v>
      </c>
      <c r="E14" s="787" t="s">
        <v>2367</v>
      </c>
      <c r="F14" s="787" t="s">
        <v>2368</v>
      </c>
      <c r="G14" s="787" t="s">
        <v>2369</v>
      </c>
      <c r="H14" s="848" t="s">
        <v>2370</v>
      </c>
      <c r="I14" s="849"/>
      <c r="J14" s="849"/>
      <c r="K14" s="849"/>
      <c r="L14" s="850"/>
      <c r="M14" s="177" t="s">
        <v>2371</v>
      </c>
    </row>
    <row r="15" spans="1:13">
      <c r="C15" s="773"/>
      <c r="D15" s="789"/>
      <c r="E15" s="789"/>
      <c r="F15" s="789"/>
      <c r="G15" s="789"/>
      <c r="H15" s="168" t="s">
        <v>862</v>
      </c>
      <c r="I15" s="168" t="s">
        <v>863</v>
      </c>
      <c r="J15" s="168" t="s">
        <v>864</v>
      </c>
      <c r="K15" s="168" t="s">
        <v>865</v>
      </c>
      <c r="L15" s="168" t="s">
        <v>867</v>
      </c>
      <c r="M15" s="168" t="s">
        <v>867</v>
      </c>
    </row>
    <row r="16" spans="1:13">
      <c r="C16" s="845"/>
      <c r="D16" s="54" t="s">
        <v>514</v>
      </c>
      <c r="E16" s="54" t="s">
        <v>515</v>
      </c>
      <c r="F16" s="54" t="s">
        <v>536</v>
      </c>
      <c r="G16" s="54" t="s">
        <v>537</v>
      </c>
      <c r="H16" s="168" t="s">
        <v>538</v>
      </c>
      <c r="I16" s="168" t="s">
        <v>539</v>
      </c>
      <c r="J16" s="168" t="s">
        <v>540</v>
      </c>
      <c r="K16" s="168" t="s">
        <v>541</v>
      </c>
      <c r="L16" s="168" t="s">
        <v>542</v>
      </c>
      <c r="M16" s="168" t="s">
        <v>1768</v>
      </c>
    </row>
    <row r="17" spans="2:13" ht="40.15" customHeight="1">
      <c r="C17" s="179" t="s">
        <v>2372</v>
      </c>
      <c r="D17" s="662">
        <v>0</v>
      </c>
      <c r="E17" s="662">
        <v>0</v>
      </c>
      <c r="F17" s="255" t="s">
        <v>409</v>
      </c>
      <c r="G17" s="255" t="s">
        <v>409</v>
      </c>
      <c r="H17" s="662">
        <v>0</v>
      </c>
      <c r="I17" s="255" t="s">
        <v>2373</v>
      </c>
      <c r="J17" s="255" t="s">
        <v>2374</v>
      </c>
      <c r="K17" s="255" t="s">
        <v>2375</v>
      </c>
      <c r="L17" s="333" t="s">
        <v>2376</v>
      </c>
      <c r="M17" s="333"/>
    </row>
    <row r="18" spans="2:13" ht="40.15" hidden="1" customHeight="1">
      <c r="C18" s="179" t="s">
        <v>2377</v>
      </c>
      <c r="D18" s="662">
        <v>0</v>
      </c>
      <c r="E18" s="662">
        <v>0</v>
      </c>
      <c r="F18" s="485" t="s">
        <v>409</v>
      </c>
      <c r="G18" s="485" t="s">
        <v>409</v>
      </c>
      <c r="H18" s="662">
        <v>0</v>
      </c>
      <c r="I18" s="255" t="s">
        <v>2373</v>
      </c>
      <c r="J18" s="255" t="s">
        <v>2374</v>
      </c>
      <c r="K18" s="255" t="s">
        <v>2375</v>
      </c>
      <c r="L18" s="333" t="s">
        <v>2376</v>
      </c>
      <c r="M18" s="333"/>
    </row>
    <row r="19" spans="2:13" ht="40.15" customHeight="1">
      <c r="C19" s="181" t="s">
        <v>2378</v>
      </c>
      <c r="D19" s="662">
        <v>0</v>
      </c>
      <c r="E19" s="662">
        <v>0</v>
      </c>
      <c r="F19" s="663"/>
      <c r="G19" s="663"/>
      <c r="H19" s="662">
        <v>0</v>
      </c>
      <c r="I19" s="255" t="s">
        <v>2373</v>
      </c>
      <c r="J19" s="255" t="s">
        <v>2374</v>
      </c>
      <c r="K19" s="255" t="s">
        <v>2375</v>
      </c>
      <c r="L19" s="333" t="s">
        <v>2376</v>
      </c>
      <c r="M19" s="333"/>
    </row>
    <row r="20" spans="2:13" ht="73.5" customHeight="1">
      <c r="C20" s="322" t="s">
        <v>526</v>
      </c>
      <c r="D20" s="345" t="s">
        <v>2379</v>
      </c>
      <c r="E20" s="345" t="s">
        <v>2380</v>
      </c>
      <c r="F20" s="323"/>
      <c r="G20" s="323"/>
      <c r="H20" s="662">
        <v>0</v>
      </c>
      <c r="I20" s="255" t="s">
        <v>2373</v>
      </c>
      <c r="J20" s="255" t="s">
        <v>2374</v>
      </c>
      <c r="K20" s="255" t="s">
        <v>2375</v>
      </c>
      <c r="L20" s="369" t="s">
        <v>2381</v>
      </c>
      <c r="M20" s="345" t="s">
        <v>2382</v>
      </c>
    </row>
    <row r="22" spans="2:13" ht="17.45">
      <c r="C22" s="52" t="s">
        <v>892</v>
      </c>
    </row>
    <row r="24" spans="2:13" ht="48" customHeight="1">
      <c r="C24" s="869" t="s">
        <v>893</v>
      </c>
      <c r="D24" s="870"/>
      <c r="E24" s="870"/>
      <c r="F24" s="870"/>
      <c r="G24" s="870"/>
      <c r="H24" s="870"/>
      <c r="I24" s="870"/>
      <c r="J24" s="870"/>
      <c r="K24" s="870"/>
      <c r="L24" s="871"/>
    </row>
    <row r="25" spans="2:13" hidden="1"/>
    <row r="26" spans="2:13" hidden="1">
      <c r="B26" s="393"/>
      <c r="C26" s="393"/>
      <c r="D26" s="393"/>
      <c r="E26" s="393"/>
      <c r="F26" s="393"/>
      <c r="G26" s="393"/>
      <c r="H26" s="393"/>
      <c r="I26" s="393"/>
      <c r="J26" s="393"/>
      <c r="K26" s="393"/>
      <c r="L26" s="393"/>
      <c r="M26" s="393"/>
    </row>
    <row r="27" spans="2:13" ht="17.45" hidden="1">
      <c r="B27" s="387"/>
      <c r="C27" s="390" t="s">
        <v>2383</v>
      </c>
      <c r="D27" s="388"/>
      <c r="E27" s="388"/>
      <c r="F27" s="388"/>
      <c r="G27" s="389"/>
      <c r="H27" s="388"/>
      <c r="I27" s="393"/>
      <c r="J27" s="393"/>
      <c r="K27" s="393"/>
      <c r="L27" s="393"/>
      <c r="M27" s="393"/>
    </row>
    <row r="28" spans="2:13" hidden="1">
      <c r="B28" s="393"/>
      <c r="C28" s="393"/>
      <c r="D28" s="393"/>
      <c r="E28" s="393"/>
      <c r="F28" s="393"/>
      <c r="G28" s="393"/>
      <c r="H28" s="393"/>
      <c r="I28" s="393"/>
      <c r="J28" s="393"/>
      <c r="K28" s="393"/>
      <c r="L28" s="393"/>
      <c r="M28" s="393"/>
    </row>
    <row r="29" spans="2:13" ht="119.25" hidden="1" customHeight="1">
      <c r="B29" s="393"/>
      <c r="C29" s="853" t="s">
        <v>2384</v>
      </c>
      <c r="D29" s="854"/>
      <c r="E29" s="854"/>
      <c r="F29" s="854"/>
      <c r="G29" s="854"/>
      <c r="H29" s="854"/>
      <c r="I29" s="854"/>
      <c r="J29" s="854"/>
      <c r="K29" s="854"/>
      <c r="L29" s="855"/>
      <c r="M29" s="393"/>
    </row>
    <row r="30" spans="2:13" ht="11.25" hidden="1" customHeight="1">
      <c r="B30" s="393"/>
      <c r="C30" s="393"/>
      <c r="D30" s="393"/>
      <c r="E30" s="393"/>
      <c r="F30" s="393"/>
      <c r="G30" s="393"/>
      <c r="H30" s="393"/>
      <c r="I30" s="393"/>
      <c r="J30" s="393"/>
      <c r="K30" s="393"/>
      <c r="L30" s="393"/>
      <c r="M30" s="393"/>
    </row>
    <row r="31" spans="2:13" ht="17.45" hidden="1">
      <c r="B31" s="393"/>
      <c r="C31" s="394" t="s">
        <v>886</v>
      </c>
      <c r="D31" s="393"/>
      <c r="E31" s="393"/>
      <c r="F31" s="393"/>
      <c r="G31" s="393"/>
      <c r="H31" s="393"/>
      <c r="I31" s="393"/>
      <c r="J31" s="393"/>
      <c r="K31" s="393"/>
      <c r="L31" s="393"/>
      <c r="M31" s="393"/>
    </row>
    <row r="32" spans="2:13" hidden="1">
      <c r="B32" s="393"/>
      <c r="C32" s="393"/>
      <c r="D32" s="393"/>
      <c r="E32" s="393"/>
      <c r="F32" s="393"/>
      <c r="G32" s="393"/>
      <c r="H32" s="393"/>
      <c r="I32" s="393"/>
      <c r="J32" s="393"/>
      <c r="K32" s="393"/>
      <c r="L32" s="393"/>
      <c r="M32" s="393"/>
    </row>
    <row r="33" spans="2:13" hidden="1">
      <c r="B33" s="393"/>
      <c r="C33" s="856" t="s">
        <v>2385</v>
      </c>
      <c r="D33" s="857"/>
      <c r="E33" s="858" t="s">
        <v>2365</v>
      </c>
      <c r="F33" s="859"/>
      <c r="G33" s="859"/>
      <c r="H33" s="860" t="s">
        <v>2386</v>
      </c>
      <c r="I33" s="861"/>
      <c r="J33" s="388"/>
      <c r="K33" s="868" t="s">
        <v>2386</v>
      </c>
      <c r="L33" s="868"/>
      <c r="M33" s="393"/>
    </row>
    <row r="34" spans="2:13" ht="25.5" hidden="1" customHeight="1">
      <c r="B34" s="393"/>
      <c r="C34" s="872" t="s">
        <v>2387</v>
      </c>
      <c r="D34" s="873"/>
      <c r="E34" s="874" t="s">
        <v>2388</v>
      </c>
      <c r="F34" s="875"/>
      <c r="G34" s="876"/>
      <c r="H34" s="851" t="s">
        <v>2389</v>
      </c>
      <c r="I34" s="852"/>
      <c r="J34" s="395"/>
      <c r="K34" s="393"/>
      <c r="L34" s="393"/>
      <c r="M34" s="393"/>
    </row>
    <row r="35" spans="2:13" ht="25.5" hidden="1" customHeight="1">
      <c r="B35" s="393"/>
      <c r="C35" s="872" t="s">
        <v>2390</v>
      </c>
      <c r="D35" s="873"/>
      <c r="E35" s="877" t="s">
        <v>2391</v>
      </c>
      <c r="F35" s="878"/>
      <c r="G35" s="879"/>
      <c r="H35" s="851" t="s">
        <v>2392</v>
      </c>
      <c r="I35" s="852"/>
      <c r="J35" s="395"/>
      <c r="K35" s="393"/>
      <c r="L35" s="393"/>
      <c r="M35" s="393"/>
    </row>
    <row r="36" spans="2:13" ht="25.5" hidden="1" customHeight="1">
      <c r="B36" s="393"/>
      <c r="C36" s="872" t="s">
        <v>2393</v>
      </c>
      <c r="D36" s="873"/>
      <c r="E36" s="877" t="s">
        <v>2394</v>
      </c>
      <c r="F36" s="878"/>
      <c r="G36" s="879"/>
      <c r="H36" s="851" t="s">
        <v>2395</v>
      </c>
      <c r="I36" s="852"/>
      <c r="J36" s="395"/>
      <c r="K36" s="393"/>
      <c r="L36" s="393"/>
      <c r="M36" s="393"/>
    </row>
    <row r="37" spans="2:13" hidden="1">
      <c r="B37" s="393"/>
      <c r="C37" s="393"/>
      <c r="D37" s="393"/>
      <c r="E37" s="393"/>
      <c r="F37" s="393"/>
      <c r="G37" s="393"/>
      <c r="H37" s="393"/>
      <c r="I37" s="393"/>
      <c r="J37" s="393"/>
      <c r="K37" s="393"/>
      <c r="L37" s="393"/>
      <c r="M37" s="393"/>
    </row>
    <row r="38" spans="2:13" ht="10.15" hidden="1" customHeight="1">
      <c r="B38" s="393"/>
      <c r="C38" s="840" t="s">
        <v>2396</v>
      </c>
      <c r="D38" s="841"/>
      <c r="E38" s="841"/>
      <c r="F38" s="841"/>
      <c r="G38" s="841"/>
      <c r="H38" s="841"/>
      <c r="I38" s="846"/>
      <c r="J38" s="396"/>
      <c r="K38" s="397"/>
      <c r="L38" s="397"/>
      <c r="M38" s="397"/>
    </row>
    <row r="39" spans="2:13" ht="10.15" hidden="1" customHeight="1">
      <c r="B39" s="393"/>
      <c r="C39" s="842"/>
      <c r="D39" s="843"/>
      <c r="E39" s="843"/>
      <c r="F39" s="843"/>
      <c r="G39" s="843"/>
      <c r="H39" s="843"/>
      <c r="I39" s="847"/>
      <c r="J39" s="528"/>
      <c r="K39" s="393"/>
      <c r="L39" s="393"/>
      <c r="M39" s="393"/>
    </row>
    <row r="40" spans="2:13" ht="20.100000000000001" hidden="1" customHeight="1">
      <c r="B40" s="393"/>
      <c r="C40" s="840" t="s">
        <v>2397</v>
      </c>
      <c r="D40" s="841"/>
      <c r="E40" s="398" t="s">
        <v>543</v>
      </c>
      <c r="F40" s="398" t="s">
        <v>895</v>
      </c>
      <c r="G40" s="398" t="s">
        <v>896</v>
      </c>
      <c r="H40" s="398" t="s">
        <v>897</v>
      </c>
      <c r="I40" s="398" t="s">
        <v>898</v>
      </c>
      <c r="J40" s="393"/>
      <c r="K40" s="393"/>
      <c r="L40" s="393"/>
      <c r="M40" s="393"/>
    </row>
    <row r="41" spans="2:13" ht="20.100000000000001" hidden="1" customHeight="1">
      <c r="B41" s="393"/>
      <c r="C41" s="842"/>
      <c r="D41" s="843"/>
      <c r="E41" s="529" t="s">
        <v>862</v>
      </c>
      <c r="F41" s="530" t="s">
        <v>863</v>
      </c>
      <c r="G41" s="530" t="s">
        <v>864</v>
      </c>
      <c r="H41" s="530" t="s">
        <v>865</v>
      </c>
      <c r="I41" s="399" t="s">
        <v>867</v>
      </c>
      <c r="J41" s="393"/>
      <c r="K41" s="393"/>
      <c r="L41" s="393"/>
      <c r="M41" s="393"/>
    </row>
    <row r="42" spans="2:13" ht="25.15" hidden="1" customHeight="1">
      <c r="B42" s="393"/>
      <c r="C42" s="400">
        <v>1</v>
      </c>
      <c r="D42" s="391" t="s">
        <v>862</v>
      </c>
      <c r="E42" s="401" t="s">
        <v>2398</v>
      </c>
      <c r="F42" s="402"/>
      <c r="G42" s="402"/>
      <c r="H42" s="402"/>
      <c r="I42" s="403"/>
      <c r="J42" s="393"/>
      <c r="K42" s="393"/>
      <c r="L42" s="393"/>
      <c r="M42" s="393"/>
    </row>
    <row r="43" spans="2:13" ht="25.15" hidden="1" customHeight="1">
      <c r="B43" s="393"/>
      <c r="C43" s="400">
        <v>2</v>
      </c>
      <c r="D43" s="391" t="s">
        <v>863</v>
      </c>
      <c r="E43" s="402"/>
      <c r="F43" s="401" t="s">
        <v>2399</v>
      </c>
      <c r="G43" s="402"/>
      <c r="H43" s="402"/>
      <c r="I43" s="403"/>
      <c r="J43" s="393"/>
      <c r="K43" s="393"/>
      <c r="L43" s="393"/>
      <c r="M43" s="393"/>
    </row>
    <row r="44" spans="2:13" ht="25.15" hidden="1" customHeight="1">
      <c r="B44" s="393"/>
      <c r="C44" s="400">
        <v>3</v>
      </c>
      <c r="D44" s="391" t="s">
        <v>864</v>
      </c>
      <c r="E44" s="402"/>
      <c r="F44" s="402"/>
      <c r="G44" s="401" t="s">
        <v>2400</v>
      </c>
      <c r="H44" s="402"/>
      <c r="I44" s="403"/>
      <c r="J44" s="393"/>
      <c r="K44" s="393"/>
      <c r="L44" s="393"/>
      <c r="M44" s="393"/>
    </row>
    <row r="45" spans="2:13" ht="25.15" hidden="1" customHeight="1">
      <c r="B45" s="393"/>
      <c r="C45" s="400">
        <v>4</v>
      </c>
      <c r="D45" s="391" t="s">
        <v>865</v>
      </c>
      <c r="E45" s="402"/>
      <c r="F45" s="402"/>
      <c r="G45" s="402"/>
      <c r="H45" s="401" t="s">
        <v>2401</v>
      </c>
      <c r="I45" s="403"/>
      <c r="J45" s="393"/>
      <c r="K45" s="393"/>
      <c r="L45" s="393"/>
      <c r="M45" s="393"/>
    </row>
    <row r="46" spans="2:13" ht="25.15" hidden="1" customHeight="1">
      <c r="B46" s="393"/>
      <c r="C46" s="400">
        <v>5</v>
      </c>
      <c r="D46" s="391" t="s">
        <v>867</v>
      </c>
      <c r="E46" s="402"/>
      <c r="F46" s="402"/>
      <c r="G46" s="402"/>
      <c r="H46" s="402"/>
      <c r="I46" s="401" t="s">
        <v>2402</v>
      </c>
      <c r="J46" s="404"/>
      <c r="K46" s="404"/>
      <c r="L46" s="404"/>
      <c r="M46" s="404"/>
    </row>
    <row r="47" spans="2:13" hidden="1">
      <c r="B47" s="393"/>
      <c r="C47" s="393"/>
      <c r="D47" s="393"/>
      <c r="E47" s="393"/>
      <c r="F47" s="393"/>
      <c r="G47" s="393"/>
      <c r="H47" s="393"/>
      <c r="I47" s="393"/>
      <c r="J47" s="393"/>
      <c r="K47" s="393"/>
      <c r="L47" s="393"/>
      <c r="M47" s="393"/>
    </row>
    <row r="48" spans="2:13" hidden="1">
      <c r="B48" s="393"/>
      <c r="C48" s="393"/>
      <c r="D48" s="393"/>
      <c r="E48" s="393"/>
      <c r="F48" s="393"/>
      <c r="G48" s="393"/>
      <c r="H48" s="393"/>
      <c r="I48" s="393"/>
      <c r="J48" s="393"/>
      <c r="K48" s="393"/>
      <c r="L48" s="393"/>
      <c r="M48" s="393"/>
    </row>
    <row r="49" spans="2:13" ht="10.15" hidden="1" customHeight="1">
      <c r="B49" s="393"/>
      <c r="C49" s="840" t="s">
        <v>2396</v>
      </c>
      <c r="D49" s="841"/>
      <c r="E49" s="841"/>
      <c r="F49" s="841"/>
      <c r="G49" s="841"/>
      <c r="H49" s="841"/>
      <c r="I49" s="846"/>
      <c r="J49" s="405"/>
      <c r="K49" s="387"/>
      <c r="L49" s="387"/>
      <c r="M49" s="393"/>
    </row>
    <row r="50" spans="2:13" ht="10.15" hidden="1" customHeight="1">
      <c r="B50" s="393"/>
      <c r="C50" s="842"/>
      <c r="D50" s="843"/>
      <c r="E50" s="843"/>
      <c r="F50" s="843"/>
      <c r="G50" s="843"/>
      <c r="H50" s="843"/>
      <c r="I50" s="847"/>
      <c r="J50" s="405"/>
      <c r="K50" s="387"/>
      <c r="L50" s="387"/>
      <c r="M50" s="393"/>
    </row>
    <row r="51" spans="2:13" ht="20.100000000000001" hidden="1" customHeight="1">
      <c r="B51" s="393"/>
      <c r="C51" s="840" t="s">
        <v>2403</v>
      </c>
      <c r="D51" s="841"/>
      <c r="E51" s="398" t="s">
        <v>899</v>
      </c>
      <c r="F51" s="398" t="s">
        <v>900</v>
      </c>
      <c r="G51" s="398" t="s">
        <v>901</v>
      </c>
      <c r="H51" s="398" t="s">
        <v>2404</v>
      </c>
      <c r="I51" s="398" t="s">
        <v>2405</v>
      </c>
      <c r="J51" s="393"/>
      <c r="K51" s="393"/>
      <c r="L51" s="393"/>
      <c r="M51" s="393"/>
    </row>
    <row r="52" spans="2:13" ht="20.100000000000001" hidden="1" customHeight="1">
      <c r="B52" s="393"/>
      <c r="C52" s="842"/>
      <c r="D52" s="843"/>
      <c r="E52" s="529" t="s">
        <v>862</v>
      </c>
      <c r="F52" s="530" t="s">
        <v>863</v>
      </c>
      <c r="G52" s="530" t="s">
        <v>864</v>
      </c>
      <c r="H52" s="530" t="s">
        <v>865</v>
      </c>
      <c r="I52" s="399" t="s">
        <v>867</v>
      </c>
      <c r="J52" s="405"/>
      <c r="K52" s="387"/>
      <c r="L52" s="387"/>
      <c r="M52" s="393"/>
    </row>
    <row r="53" spans="2:13" ht="25.15" hidden="1" customHeight="1">
      <c r="B53" s="393"/>
      <c r="C53" s="400">
        <v>1</v>
      </c>
      <c r="D53" s="391" t="s">
        <v>862</v>
      </c>
      <c r="E53" s="401" t="s">
        <v>2398</v>
      </c>
      <c r="F53" s="402"/>
      <c r="G53" s="402"/>
      <c r="H53" s="402"/>
      <c r="I53" s="403"/>
      <c r="J53" s="405"/>
      <c r="K53" s="387"/>
      <c r="L53" s="387"/>
      <c r="M53" s="393"/>
    </row>
    <row r="54" spans="2:13" ht="25.15" hidden="1" customHeight="1">
      <c r="B54" s="393"/>
      <c r="C54" s="400">
        <v>2</v>
      </c>
      <c r="D54" s="391" t="s">
        <v>863</v>
      </c>
      <c r="E54" s="402"/>
      <c r="F54" s="401" t="s">
        <v>2399</v>
      </c>
      <c r="G54" s="402"/>
      <c r="H54" s="402"/>
      <c r="I54" s="403"/>
      <c r="J54" s="405"/>
      <c r="K54" s="387"/>
      <c r="L54" s="387"/>
      <c r="M54" s="393"/>
    </row>
    <row r="55" spans="2:13" ht="25.15" hidden="1" customHeight="1">
      <c r="B55" s="393"/>
      <c r="C55" s="400">
        <v>3</v>
      </c>
      <c r="D55" s="391" t="s">
        <v>864</v>
      </c>
      <c r="E55" s="402"/>
      <c r="F55" s="402"/>
      <c r="G55" s="401" t="s">
        <v>2400</v>
      </c>
      <c r="H55" s="402"/>
      <c r="I55" s="403"/>
      <c r="J55" s="405"/>
      <c r="K55" s="387"/>
      <c r="L55" s="387"/>
      <c r="M55" s="393"/>
    </row>
    <row r="56" spans="2:13" ht="25.15" hidden="1" customHeight="1">
      <c r="B56" s="393"/>
      <c r="C56" s="400">
        <v>4</v>
      </c>
      <c r="D56" s="391" t="s">
        <v>865</v>
      </c>
      <c r="E56" s="402"/>
      <c r="F56" s="402"/>
      <c r="G56" s="402"/>
      <c r="H56" s="401" t="s">
        <v>2401</v>
      </c>
      <c r="I56" s="403"/>
      <c r="J56" s="405"/>
      <c r="K56" s="387"/>
      <c r="L56" s="387"/>
      <c r="M56" s="393"/>
    </row>
    <row r="57" spans="2:13" ht="25.15" hidden="1" customHeight="1">
      <c r="B57" s="393"/>
      <c r="C57" s="400">
        <v>5</v>
      </c>
      <c r="D57" s="391" t="s">
        <v>867</v>
      </c>
      <c r="E57" s="402"/>
      <c r="F57" s="402"/>
      <c r="G57" s="402"/>
      <c r="H57" s="402"/>
      <c r="I57" s="401" t="s">
        <v>2402</v>
      </c>
      <c r="J57" s="405"/>
      <c r="K57" s="387"/>
      <c r="L57" s="387"/>
      <c r="M57" s="393"/>
    </row>
    <row r="58" spans="2:13" hidden="1">
      <c r="B58" s="393"/>
      <c r="C58" s="387"/>
      <c r="D58" s="387"/>
      <c r="E58" s="387"/>
      <c r="F58" s="387"/>
      <c r="G58" s="387"/>
      <c r="H58" s="387"/>
      <c r="I58" s="387"/>
      <c r="J58" s="387"/>
      <c r="K58" s="387"/>
      <c r="L58" s="387"/>
      <c r="M58" s="393"/>
    </row>
    <row r="59" spans="2:13" hidden="1">
      <c r="B59" s="393"/>
      <c r="C59" s="387"/>
      <c r="D59" s="387"/>
      <c r="E59" s="387"/>
      <c r="F59" s="387"/>
      <c r="G59" s="387"/>
      <c r="H59" s="387"/>
      <c r="I59" s="387"/>
      <c r="J59" s="387"/>
      <c r="K59" s="387"/>
      <c r="L59" s="387"/>
      <c r="M59" s="393"/>
    </row>
    <row r="60" spans="2:13" ht="10.15" hidden="1" customHeight="1">
      <c r="B60" s="393"/>
      <c r="C60" s="840" t="s">
        <v>2396</v>
      </c>
      <c r="D60" s="841"/>
      <c r="E60" s="841"/>
      <c r="F60" s="841"/>
      <c r="G60" s="841"/>
      <c r="H60" s="841"/>
      <c r="I60" s="846"/>
      <c r="J60" s="387"/>
      <c r="K60" s="387"/>
      <c r="L60" s="387"/>
      <c r="M60" s="393"/>
    </row>
    <row r="61" spans="2:13" ht="10.15" hidden="1" customHeight="1">
      <c r="B61" s="393"/>
      <c r="C61" s="842"/>
      <c r="D61" s="843"/>
      <c r="E61" s="843"/>
      <c r="F61" s="843"/>
      <c r="G61" s="843"/>
      <c r="H61" s="843"/>
      <c r="I61" s="847"/>
      <c r="J61" s="387"/>
      <c r="K61" s="387"/>
      <c r="L61" s="387"/>
      <c r="M61" s="393"/>
    </row>
    <row r="62" spans="2:13" ht="20.100000000000001" hidden="1" customHeight="1">
      <c r="B62" s="393"/>
      <c r="C62" s="840" t="s">
        <v>2406</v>
      </c>
      <c r="D62" s="841"/>
      <c r="E62" s="398" t="s">
        <v>2407</v>
      </c>
      <c r="F62" s="398" t="s">
        <v>2408</v>
      </c>
      <c r="G62" s="398" t="s">
        <v>2409</v>
      </c>
      <c r="H62" s="398" t="s">
        <v>2410</v>
      </c>
      <c r="I62" s="398" t="s">
        <v>2411</v>
      </c>
      <c r="J62" s="405"/>
      <c r="K62" s="387"/>
      <c r="L62" s="387"/>
      <c r="M62" s="393"/>
    </row>
    <row r="63" spans="2:13" ht="20.100000000000001" hidden="1" customHeight="1">
      <c r="B63" s="393"/>
      <c r="C63" s="842"/>
      <c r="D63" s="843"/>
      <c r="E63" s="529" t="s">
        <v>862</v>
      </c>
      <c r="F63" s="530" t="s">
        <v>863</v>
      </c>
      <c r="G63" s="530" t="s">
        <v>864</v>
      </c>
      <c r="H63" s="530" t="s">
        <v>865</v>
      </c>
      <c r="I63" s="399" t="s">
        <v>867</v>
      </c>
      <c r="J63" s="405"/>
      <c r="K63" s="387"/>
      <c r="L63" s="387"/>
      <c r="M63" s="393"/>
    </row>
    <row r="64" spans="2:13" ht="25.15" hidden="1" customHeight="1">
      <c r="B64" s="393"/>
      <c r="C64" s="400">
        <v>1</v>
      </c>
      <c r="D64" s="391" t="s">
        <v>862</v>
      </c>
      <c r="E64" s="401" t="s">
        <v>2398</v>
      </c>
      <c r="F64" s="402"/>
      <c r="G64" s="402"/>
      <c r="H64" s="402"/>
      <c r="I64" s="403"/>
      <c r="J64" s="405"/>
      <c r="K64" s="387"/>
      <c r="L64" s="387"/>
      <c r="M64" s="393"/>
    </row>
    <row r="65" spans="2:13" ht="25.15" hidden="1" customHeight="1">
      <c r="B65" s="393"/>
      <c r="C65" s="400">
        <v>2</v>
      </c>
      <c r="D65" s="391" t="s">
        <v>863</v>
      </c>
      <c r="E65" s="402"/>
      <c r="F65" s="401" t="s">
        <v>2399</v>
      </c>
      <c r="G65" s="402"/>
      <c r="H65" s="402"/>
      <c r="I65" s="403"/>
      <c r="J65" s="405"/>
      <c r="K65" s="387"/>
      <c r="L65" s="387"/>
      <c r="M65" s="393"/>
    </row>
    <row r="66" spans="2:13" ht="25.15" hidden="1" customHeight="1">
      <c r="B66" s="393"/>
      <c r="C66" s="400">
        <v>3</v>
      </c>
      <c r="D66" s="391" t="s">
        <v>864</v>
      </c>
      <c r="E66" s="402"/>
      <c r="F66" s="402"/>
      <c r="G66" s="401" t="s">
        <v>2400</v>
      </c>
      <c r="H66" s="402"/>
      <c r="I66" s="403"/>
      <c r="J66" s="405"/>
      <c r="K66" s="387"/>
      <c r="L66" s="387"/>
      <c r="M66" s="393"/>
    </row>
    <row r="67" spans="2:13" ht="25.15" hidden="1" customHeight="1">
      <c r="B67" s="393"/>
      <c r="C67" s="400">
        <v>4</v>
      </c>
      <c r="D67" s="391" t="s">
        <v>865</v>
      </c>
      <c r="E67" s="402"/>
      <c r="F67" s="402"/>
      <c r="G67" s="402"/>
      <c r="H67" s="401" t="s">
        <v>2401</v>
      </c>
      <c r="I67" s="403"/>
      <c r="J67" s="405"/>
      <c r="K67" s="387"/>
      <c r="L67" s="387"/>
      <c r="M67" s="393"/>
    </row>
    <row r="68" spans="2:13" ht="25.15" hidden="1" customHeight="1">
      <c r="B68" s="393"/>
      <c r="C68" s="400">
        <v>5</v>
      </c>
      <c r="D68" s="391" t="s">
        <v>867</v>
      </c>
      <c r="E68" s="402"/>
      <c r="F68" s="402"/>
      <c r="G68" s="402"/>
      <c r="H68" s="402"/>
      <c r="I68" s="401" t="s">
        <v>2402</v>
      </c>
      <c r="J68" s="405"/>
      <c r="K68" s="387"/>
      <c r="L68" s="387"/>
      <c r="M68" s="393"/>
    </row>
    <row r="69" spans="2:13" hidden="1">
      <c r="B69" s="393"/>
      <c r="C69" s="393"/>
      <c r="D69" s="393"/>
      <c r="E69" s="393"/>
      <c r="F69" s="393"/>
      <c r="G69" s="393"/>
      <c r="H69" s="393"/>
      <c r="I69" s="393"/>
      <c r="J69" s="393"/>
      <c r="K69" s="393"/>
      <c r="L69" s="393"/>
      <c r="M69" s="393"/>
    </row>
    <row r="70" spans="2:13" ht="17.45" hidden="1">
      <c r="B70" s="393"/>
      <c r="C70" s="394" t="s">
        <v>892</v>
      </c>
      <c r="D70" s="393"/>
      <c r="E70" s="393"/>
      <c r="F70" s="393"/>
      <c r="G70" s="393"/>
      <c r="H70" s="393"/>
      <c r="I70" s="393"/>
      <c r="J70" s="393"/>
      <c r="K70" s="393"/>
      <c r="L70" s="393"/>
      <c r="M70" s="393"/>
    </row>
    <row r="71" spans="2:13" hidden="1">
      <c r="B71" s="393"/>
      <c r="C71" s="393"/>
      <c r="D71" s="393"/>
      <c r="E71" s="393"/>
      <c r="F71" s="393"/>
      <c r="G71" s="393"/>
      <c r="H71" s="393"/>
      <c r="I71" s="393"/>
      <c r="J71" s="393"/>
      <c r="K71" s="393"/>
      <c r="L71" s="393"/>
      <c r="M71" s="393"/>
    </row>
    <row r="72" spans="2:13" ht="48" hidden="1" customHeight="1">
      <c r="B72" s="393"/>
      <c r="C72" s="865" t="s">
        <v>893</v>
      </c>
      <c r="D72" s="866"/>
      <c r="E72" s="866"/>
      <c r="F72" s="866"/>
      <c r="G72" s="866"/>
      <c r="H72" s="866"/>
      <c r="I72" s="866"/>
      <c r="J72" s="866"/>
      <c r="K72" s="866"/>
      <c r="L72" s="867"/>
      <c r="M72" s="393"/>
    </row>
    <row r="73" spans="2:13" hidden="1">
      <c r="B73" s="393"/>
      <c r="C73" s="393"/>
      <c r="D73" s="393"/>
      <c r="E73" s="393"/>
      <c r="F73" s="393"/>
      <c r="G73" s="393"/>
      <c r="H73" s="393"/>
      <c r="I73" s="393"/>
      <c r="J73" s="393"/>
      <c r="K73" s="393"/>
      <c r="L73" s="393"/>
      <c r="M73" s="393"/>
    </row>
    <row r="74" spans="2:13">
      <c r="B74" s="175"/>
      <c r="C74" s="406" t="s">
        <v>415</v>
      </c>
      <c r="D74" s="175"/>
      <c r="E74" s="175"/>
      <c r="F74" s="175"/>
      <c r="G74" s="175"/>
      <c r="H74" s="175"/>
      <c r="I74" s="175"/>
      <c r="J74" s="175"/>
      <c r="K74" s="175"/>
      <c r="L74" s="175"/>
      <c r="M74" s="175"/>
    </row>
    <row r="75" spans="2:13">
      <c r="B75" s="175"/>
      <c r="C75" s="175" t="s">
        <v>2412</v>
      </c>
      <c r="D75" s="175"/>
      <c r="E75" s="175"/>
      <c r="F75" s="175"/>
      <c r="G75" s="175"/>
      <c r="H75" s="175"/>
      <c r="I75" s="175"/>
      <c r="J75" s="175"/>
      <c r="K75" s="175"/>
      <c r="L75" s="175"/>
      <c r="M75" s="175"/>
    </row>
  </sheetData>
  <sheetProtection formatColumns="0"/>
  <mergeCells count="29">
    <mergeCell ref="C10:L10"/>
    <mergeCell ref="C72:L72"/>
    <mergeCell ref="C49:I50"/>
    <mergeCell ref="C60:I61"/>
    <mergeCell ref="K33:L33"/>
    <mergeCell ref="C24:L24"/>
    <mergeCell ref="C62:D63"/>
    <mergeCell ref="H36:I36"/>
    <mergeCell ref="C36:D36"/>
    <mergeCell ref="E34:G34"/>
    <mergeCell ref="E35:G35"/>
    <mergeCell ref="E36:G36"/>
    <mergeCell ref="C34:D34"/>
    <mergeCell ref="C35:D35"/>
    <mergeCell ref="G14:G15"/>
    <mergeCell ref="F14:F15"/>
    <mergeCell ref="C40:D41"/>
    <mergeCell ref="C51:D52"/>
    <mergeCell ref="E14:E15"/>
    <mergeCell ref="D14:D15"/>
    <mergeCell ref="C14:C16"/>
    <mergeCell ref="C38:I39"/>
    <mergeCell ref="H14:L14"/>
    <mergeCell ref="H34:I34"/>
    <mergeCell ref="H35:I35"/>
    <mergeCell ref="C29:L29"/>
    <mergeCell ref="C33:D33"/>
    <mergeCell ref="E33:G33"/>
    <mergeCell ref="H33:I33"/>
  </mergeCells>
  <conditionalFormatting sqref="D17:E20 H17:M20">
    <cfRule type="expression" dxfId="299" priority="2">
      <formula>ISNUMBER(D17)</formula>
    </cfRule>
  </conditionalFormatting>
  <conditionalFormatting sqref="E34:E36">
    <cfRule type="expression" dxfId="298" priority="4">
      <formula>ISNUMBER(E34)</formula>
    </cfRule>
  </conditionalFormatting>
  <conditionalFormatting sqref="F17:G17">
    <cfRule type="expression" dxfId="297" priority="1">
      <formula>ISNUMBER(F17)</formula>
    </cfRule>
  </conditionalFormatting>
  <conditionalFormatting sqref="H34:I36 E42:I46 E53:I57 E64:I68">
    <cfRule type="expression" dxfId="296" priority="6">
      <formula>ISNUMBER(E34)</formula>
    </cfRule>
  </conditionalFormatting>
  <conditionalFormatting sqref="L19:M20">
    <cfRule type="expression" dxfId="295" priority="3">
      <formula>ISNUMBER(L19)</formula>
    </cfRule>
  </conditionalFormatting>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&amp;N&amp;C&amp;1#&amp;"Calibri"&amp;10&amp;K000000Classification: Confidential</oddFooter>
  </headerFooter>
  <rowBreaks count="2" manualBreakCount="2">
    <brk id="25" max="14" man="1"/>
    <brk id="58"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EF09E3D-C408-4A71-8D7D-0B8B1D88D131}">
          <x14:formula1>
            <xm:f>RS_ValueSource!$F$44:$F$45</xm:f>
          </x14:formula1>
          <xm:sqref>F17:F19</xm:sqref>
        </x14:dataValidation>
        <x14:dataValidation type="list" allowBlank="1" showInputMessage="1" showErrorMessage="1" xr:uid="{A1010308-CE2D-4262-801F-95CF177D59EA}">
          <x14:formula1>
            <xm:f>RS_ValueSource!$F$59:$F$61</xm:f>
          </x14:formula1>
          <xm:sqref>G17:G19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9">
    <pageSetUpPr fitToPage="1"/>
  </sheetPr>
  <dimension ref="B2:J25"/>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2" width="11.7109375" style="231" customWidth="1"/>
    <col min="3"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01" t="s">
        <v>2413</v>
      </c>
      <c r="C2" s="701"/>
      <c r="D2" s="701"/>
      <c r="E2" s="701"/>
      <c r="F2" s="701"/>
      <c r="G2" s="701"/>
      <c r="H2" s="701"/>
      <c r="I2" s="701"/>
      <c r="J2" s="701"/>
    </row>
    <row r="3" spans="2:10" ht="32.25" customHeight="1">
      <c r="B3" s="252" t="s">
        <v>436</v>
      </c>
      <c r="C3" s="252" t="s">
        <v>437</v>
      </c>
      <c r="D3" s="252" t="s">
        <v>438</v>
      </c>
      <c r="E3" s="252" t="s">
        <v>69</v>
      </c>
      <c r="F3" s="267" t="s">
        <v>439</v>
      </c>
      <c r="G3" s="252" t="s">
        <v>440</v>
      </c>
      <c r="H3" s="470" t="s">
        <v>604</v>
      </c>
      <c r="I3" s="252" t="s">
        <v>441</v>
      </c>
      <c r="J3" s="252" t="s">
        <v>370</v>
      </c>
    </row>
    <row r="4" spans="2:10" ht="58.5" customHeight="1">
      <c r="B4" s="256" t="s">
        <v>2414</v>
      </c>
      <c r="C4" s="256" t="s">
        <v>2415</v>
      </c>
      <c r="D4" s="257" t="s">
        <v>2366</v>
      </c>
      <c r="E4" s="257" t="s">
        <v>957</v>
      </c>
      <c r="F4" s="256" t="s">
        <v>454</v>
      </c>
      <c r="G4" s="257" t="s">
        <v>2416</v>
      </c>
      <c r="H4" s="257"/>
      <c r="I4" s="327"/>
      <c r="J4" s="619" t="s">
        <v>455</v>
      </c>
    </row>
    <row r="5" spans="2:10" ht="58.5" customHeight="1">
      <c r="B5" s="256" t="s">
        <v>2417</v>
      </c>
      <c r="C5" s="256" t="s">
        <v>2418</v>
      </c>
      <c r="D5" s="257" t="s">
        <v>2366</v>
      </c>
      <c r="E5" s="257" t="s">
        <v>957</v>
      </c>
      <c r="F5" s="256" t="s">
        <v>454</v>
      </c>
      <c r="G5" s="257" t="s">
        <v>2416</v>
      </c>
      <c r="H5" s="257"/>
      <c r="I5" s="327"/>
      <c r="J5" s="619" t="s">
        <v>455</v>
      </c>
    </row>
    <row r="6" spans="2:10" ht="58.5" customHeight="1">
      <c r="B6" s="256" t="s">
        <v>2419</v>
      </c>
      <c r="C6" s="256" t="s">
        <v>2420</v>
      </c>
      <c r="D6" s="257" t="s">
        <v>2421</v>
      </c>
      <c r="E6" s="257" t="s">
        <v>2422</v>
      </c>
      <c r="F6" s="256" t="s">
        <v>446</v>
      </c>
      <c r="G6" s="257" t="s">
        <v>2423</v>
      </c>
      <c r="H6" s="257" t="s">
        <v>2424</v>
      </c>
      <c r="I6" s="327"/>
      <c r="J6" s="619" t="s">
        <v>455</v>
      </c>
    </row>
    <row r="7" spans="2:10" ht="58.5" customHeight="1">
      <c r="B7" s="256" t="s">
        <v>2425</v>
      </c>
      <c r="C7" s="256" t="s">
        <v>2426</v>
      </c>
      <c r="D7" s="257" t="s">
        <v>2427</v>
      </c>
      <c r="E7" s="257" t="s">
        <v>2428</v>
      </c>
      <c r="F7" s="256" t="s">
        <v>454</v>
      </c>
      <c r="G7" s="257" t="s">
        <v>2429</v>
      </c>
      <c r="H7" s="257" t="s">
        <v>2430</v>
      </c>
      <c r="I7" s="327"/>
      <c r="J7" s="619" t="s">
        <v>455</v>
      </c>
    </row>
    <row r="8" spans="2:10" ht="58.5" customHeight="1">
      <c r="B8" s="256" t="s">
        <v>2431</v>
      </c>
      <c r="C8" s="256" t="s">
        <v>2432</v>
      </c>
      <c r="D8" s="257" t="s">
        <v>2427</v>
      </c>
      <c r="E8" s="257" t="s">
        <v>2433</v>
      </c>
      <c r="F8" s="256" t="s">
        <v>454</v>
      </c>
      <c r="G8" s="257" t="s">
        <v>2429</v>
      </c>
      <c r="H8" s="257" t="s">
        <v>2430</v>
      </c>
      <c r="I8" s="327"/>
      <c r="J8" s="619" t="s">
        <v>455</v>
      </c>
    </row>
    <row r="9" spans="2:10" ht="58.5" customHeight="1">
      <c r="B9" s="256" t="s">
        <v>2434</v>
      </c>
      <c r="C9" s="256" t="s">
        <v>2435</v>
      </c>
      <c r="D9" s="257" t="s">
        <v>2427</v>
      </c>
      <c r="E9" s="257" t="s">
        <v>2433</v>
      </c>
      <c r="F9" s="256" t="s">
        <v>454</v>
      </c>
      <c r="G9" s="257" t="s">
        <v>2429</v>
      </c>
      <c r="H9" s="257" t="s">
        <v>2430</v>
      </c>
      <c r="I9" s="328"/>
      <c r="J9" s="619" t="s">
        <v>455</v>
      </c>
    </row>
    <row r="10" spans="2:10" ht="58.5" customHeight="1">
      <c r="B10" s="256" t="s">
        <v>2436</v>
      </c>
      <c r="C10" s="256" t="s">
        <v>2437</v>
      </c>
      <c r="D10" s="257" t="s">
        <v>2438</v>
      </c>
      <c r="E10" s="257" t="s">
        <v>2433</v>
      </c>
      <c r="F10" s="256" t="s">
        <v>454</v>
      </c>
      <c r="G10" s="257" t="s">
        <v>2439</v>
      </c>
      <c r="H10" s="257" t="s">
        <v>2440</v>
      </c>
      <c r="I10" s="327"/>
      <c r="J10" s="619" t="s">
        <v>455</v>
      </c>
    </row>
    <row r="11" spans="2:10" ht="58.5" customHeight="1">
      <c r="B11" s="256" t="s">
        <v>2441</v>
      </c>
      <c r="C11" s="256" t="s">
        <v>2442</v>
      </c>
      <c r="D11" s="257" t="s">
        <v>2438</v>
      </c>
      <c r="E11" s="257" t="s">
        <v>2433</v>
      </c>
      <c r="F11" s="256" t="s">
        <v>454</v>
      </c>
      <c r="G11" s="257" t="s">
        <v>2439</v>
      </c>
      <c r="H11" s="257" t="s">
        <v>2440</v>
      </c>
      <c r="I11" s="327"/>
      <c r="J11" s="619" t="s">
        <v>455</v>
      </c>
    </row>
    <row r="12" spans="2:10" ht="58.5" customHeight="1">
      <c r="B12" s="256" t="s">
        <v>2443</v>
      </c>
      <c r="C12" s="256" t="s">
        <v>2444</v>
      </c>
      <c r="D12" s="257" t="s">
        <v>2438</v>
      </c>
      <c r="E12" s="257" t="s">
        <v>2433</v>
      </c>
      <c r="F12" s="256" t="s">
        <v>454</v>
      </c>
      <c r="G12" s="257" t="s">
        <v>2439</v>
      </c>
      <c r="H12" s="257" t="s">
        <v>2440</v>
      </c>
      <c r="I12" s="328"/>
      <c r="J12" s="619" t="s">
        <v>455</v>
      </c>
    </row>
    <row r="13" spans="2:10" ht="58.5" customHeight="1">
      <c r="B13" s="256" t="s">
        <v>2445</v>
      </c>
      <c r="C13" s="256" t="s">
        <v>2446</v>
      </c>
      <c r="D13" s="257" t="s">
        <v>2447</v>
      </c>
      <c r="E13" s="257" t="s">
        <v>2448</v>
      </c>
      <c r="F13" s="256" t="s">
        <v>454</v>
      </c>
      <c r="G13" s="257" t="s">
        <v>2449</v>
      </c>
      <c r="H13" s="257" t="s">
        <v>2450</v>
      </c>
      <c r="I13" s="327"/>
      <c r="J13" s="619" t="s">
        <v>455</v>
      </c>
    </row>
    <row r="14" spans="2:10" ht="58.5" customHeight="1">
      <c r="B14" s="256" t="s">
        <v>2451</v>
      </c>
      <c r="C14" s="256" t="s">
        <v>2452</v>
      </c>
      <c r="D14" s="257" t="s">
        <v>2447</v>
      </c>
      <c r="E14" s="257" t="s">
        <v>2448</v>
      </c>
      <c r="F14" s="256" t="s">
        <v>454</v>
      </c>
      <c r="G14" s="257" t="s">
        <v>2449</v>
      </c>
      <c r="H14" s="257" t="s">
        <v>2450</v>
      </c>
      <c r="I14" s="327"/>
      <c r="J14" s="619" t="s">
        <v>455</v>
      </c>
    </row>
    <row r="15" spans="2:10" ht="58.5" customHeight="1">
      <c r="B15" s="256" t="s">
        <v>2453</v>
      </c>
      <c r="C15" s="256" t="s">
        <v>1745</v>
      </c>
      <c r="D15" s="257" t="s">
        <v>2447</v>
      </c>
      <c r="E15" s="257" t="s">
        <v>2448</v>
      </c>
      <c r="F15" s="256" t="s">
        <v>454</v>
      </c>
      <c r="G15" s="257" t="s">
        <v>2449</v>
      </c>
      <c r="H15" s="257" t="s">
        <v>2450</v>
      </c>
      <c r="I15" s="328"/>
      <c r="J15" s="619" t="s">
        <v>455</v>
      </c>
    </row>
    <row r="16" spans="2:10" ht="58.5" customHeight="1">
      <c r="B16" s="256" t="s">
        <v>2454</v>
      </c>
      <c r="C16" s="256" t="s">
        <v>2455</v>
      </c>
      <c r="D16" s="257" t="s">
        <v>2456</v>
      </c>
      <c r="E16" s="257" t="s">
        <v>2457</v>
      </c>
      <c r="F16" s="256" t="s">
        <v>454</v>
      </c>
      <c r="G16" s="257" t="s">
        <v>2458</v>
      </c>
      <c r="H16" s="257" t="s">
        <v>2459</v>
      </c>
      <c r="I16" s="327"/>
      <c r="J16" s="619" t="s">
        <v>455</v>
      </c>
    </row>
    <row r="17" spans="2:10" ht="58.5" customHeight="1">
      <c r="B17" s="256" t="s">
        <v>2460</v>
      </c>
      <c r="C17" s="256" t="s">
        <v>2461</v>
      </c>
      <c r="D17" s="257" t="s">
        <v>2456</v>
      </c>
      <c r="E17" s="257" t="s">
        <v>2457</v>
      </c>
      <c r="F17" s="256" t="s">
        <v>454</v>
      </c>
      <c r="G17" s="257" t="s">
        <v>2458</v>
      </c>
      <c r="H17" s="257" t="s">
        <v>2459</v>
      </c>
      <c r="I17" s="327"/>
      <c r="J17" s="619" t="s">
        <v>455</v>
      </c>
    </row>
    <row r="18" spans="2:10" ht="58.5" customHeight="1">
      <c r="B18" s="256" t="s">
        <v>2462</v>
      </c>
      <c r="C18" s="256" t="s">
        <v>2463</v>
      </c>
      <c r="D18" s="257" t="s">
        <v>2456</v>
      </c>
      <c r="E18" s="257" t="s">
        <v>2457</v>
      </c>
      <c r="F18" s="256" t="s">
        <v>454</v>
      </c>
      <c r="G18" s="257" t="s">
        <v>2458</v>
      </c>
      <c r="H18" s="257" t="s">
        <v>2459</v>
      </c>
      <c r="I18" s="328"/>
      <c r="J18" s="619" t="s">
        <v>455</v>
      </c>
    </row>
    <row r="19" spans="2:10" ht="58.5" customHeight="1">
      <c r="B19" s="256" t="s">
        <v>2464</v>
      </c>
      <c r="C19" s="256" t="s">
        <v>2455</v>
      </c>
      <c r="D19" s="257" t="s">
        <v>2456</v>
      </c>
      <c r="E19" s="257" t="s">
        <v>2465</v>
      </c>
      <c r="F19" s="256" t="s">
        <v>454</v>
      </c>
      <c r="G19" s="257" t="s">
        <v>2466</v>
      </c>
      <c r="H19" s="257" t="s">
        <v>2467</v>
      </c>
      <c r="I19" s="327"/>
      <c r="J19" s="619" t="s">
        <v>455</v>
      </c>
    </row>
    <row r="20" spans="2:10" ht="58.5" customHeight="1">
      <c r="B20" s="256" t="s">
        <v>2468</v>
      </c>
      <c r="C20" s="256" t="s">
        <v>2461</v>
      </c>
      <c r="D20" s="257" t="s">
        <v>2456</v>
      </c>
      <c r="E20" s="257" t="s">
        <v>2465</v>
      </c>
      <c r="F20" s="256" t="s">
        <v>454</v>
      </c>
      <c r="G20" s="257" t="s">
        <v>2466</v>
      </c>
      <c r="H20" s="257" t="s">
        <v>2467</v>
      </c>
      <c r="I20" s="327"/>
      <c r="J20" s="619" t="s">
        <v>455</v>
      </c>
    </row>
    <row r="21" spans="2:10" ht="58.5" customHeight="1">
      <c r="B21" s="256" t="s">
        <v>2469</v>
      </c>
      <c r="C21" s="256" t="s">
        <v>2463</v>
      </c>
      <c r="D21" s="257" t="s">
        <v>2456</v>
      </c>
      <c r="E21" s="257" t="s">
        <v>2470</v>
      </c>
      <c r="F21" s="256" t="s">
        <v>660</v>
      </c>
      <c r="G21" s="257"/>
      <c r="H21" s="257"/>
      <c r="I21" s="327" t="s">
        <v>661</v>
      </c>
      <c r="J21" s="619" t="s">
        <v>455</v>
      </c>
    </row>
    <row r="22" spans="2:10" ht="58.5" customHeight="1">
      <c r="B22" s="256" t="s">
        <v>2471</v>
      </c>
      <c r="C22" s="256" t="s">
        <v>2463</v>
      </c>
      <c r="D22" s="257" t="s">
        <v>2456</v>
      </c>
      <c r="E22" s="257" t="s">
        <v>2472</v>
      </c>
      <c r="F22" s="256" t="s">
        <v>446</v>
      </c>
      <c r="G22" s="257" t="s">
        <v>2473</v>
      </c>
      <c r="H22" s="257" t="s">
        <v>2474</v>
      </c>
      <c r="I22" s="327"/>
      <c r="J22" s="619" t="s">
        <v>455</v>
      </c>
    </row>
    <row r="23" spans="2:10" ht="58.5" customHeight="1">
      <c r="B23" s="256" t="s">
        <v>2475</v>
      </c>
      <c r="C23" s="256" t="s">
        <v>2463</v>
      </c>
      <c r="D23" s="257" t="s">
        <v>2456</v>
      </c>
      <c r="E23" s="257" t="s">
        <v>2476</v>
      </c>
      <c r="F23" s="256" t="s">
        <v>454</v>
      </c>
      <c r="G23" s="257" t="s">
        <v>2477</v>
      </c>
      <c r="H23" s="257" t="s">
        <v>2478</v>
      </c>
      <c r="I23" s="327"/>
      <c r="J23" s="619" t="s">
        <v>455</v>
      </c>
    </row>
    <row r="24" spans="2:10" ht="58.5" customHeight="1">
      <c r="B24" s="256" t="s">
        <v>2479</v>
      </c>
      <c r="C24" s="256" t="s">
        <v>2480</v>
      </c>
      <c r="D24" s="257" t="s">
        <v>2481</v>
      </c>
      <c r="E24" s="257" t="s">
        <v>2482</v>
      </c>
      <c r="F24" s="256" t="s">
        <v>446</v>
      </c>
      <c r="G24" s="257" t="s">
        <v>2483</v>
      </c>
      <c r="H24" s="257"/>
      <c r="I24" s="328"/>
      <c r="J24" s="619" t="s">
        <v>455</v>
      </c>
    </row>
    <row r="25" spans="2:10" ht="58.5" customHeight="1">
      <c r="B25" s="256" t="s">
        <v>2484</v>
      </c>
      <c r="C25" s="256" t="s">
        <v>2485</v>
      </c>
      <c r="D25" s="257" t="s">
        <v>2486</v>
      </c>
      <c r="E25" s="257" t="s">
        <v>2487</v>
      </c>
      <c r="F25" s="256" t="s">
        <v>446</v>
      </c>
      <c r="G25" s="257" t="s">
        <v>2488</v>
      </c>
      <c r="H25" s="257"/>
      <c r="I25" s="328"/>
      <c r="J25" s="619" t="s">
        <v>455</v>
      </c>
    </row>
  </sheetData>
  <mergeCells count="1">
    <mergeCell ref="B2:J2"/>
  </mergeCells>
  <conditionalFormatting sqref="B23:D23">
    <cfRule type="expression" dxfId="294" priority="58">
      <formula>OR($J23="New",$J23="Updated")</formula>
    </cfRule>
  </conditionalFormatting>
  <conditionalFormatting sqref="B18:F18">
    <cfRule type="expression" dxfId="293" priority="20">
      <formula>OR($J18="New",$J18="Updated")</formula>
    </cfRule>
  </conditionalFormatting>
  <conditionalFormatting sqref="B20:F20">
    <cfRule type="expression" dxfId="292" priority="72">
      <formula>OR($J20="New",$J20="Updated")</formula>
    </cfRule>
  </conditionalFormatting>
  <conditionalFormatting sqref="B7:G10">
    <cfRule type="expression" dxfId="291" priority="50">
      <formula>OR($J7="New",$J7="Updated")</formula>
    </cfRule>
  </conditionalFormatting>
  <conditionalFormatting sqref="B15:G15">
    <cfRule type="expression" dxfId="290" priority="30">
      <formula>OR($J15="New",$J15="Updated")</formula>
    </cfRule>
  </conditionalFormatting>
  <conditionalFormatting sqref="B11:H12">
    <cfRule type="expression" dxfId="289" priority="41">
      <formula>OR($J11="New",$J11="Updated")</formula>
    </cfRule>
  </conditionalFormatting>
  <conditionalFormatting sqref="B5:I6">
    <cfRule type="expression" dxfId="288" priority="99">
      <formula>OR($J5="New",$J5="Updated")</formula>
    </cfRule>
  </conditionalFormatting>
  <conditionalFormatting sqref="B13:I14">
    <cfRule type="expression" dxfId="287" priority="74">
      <formula>OR($J13="New",$J13="Updated")</formula>
    </cfRule>
  </conditionalFormatting>
  <conditionalFormatting sqref="B16:I17">
    <cfRule type="expression" dxfId="286" priority="73">
      <formula>OR($J16="New",$J16="Updated")</formula>
    </cfRule>
  </conditionalFormatting>
  <conditionalFormatting sqref="B19:I19 B21:H21 B22:I22 E23:F23 B24:I25 B4:G4 I4:I5">
    <cfRule type="expression" dxfId="285" priority="118">
      <formula>OR($J4="New",$J4="Updated")</formula>
    </cfRule>
  </conditionalFormatting>
  <conditionalFormatting sqref="D3">
    <cfRule type="expression" dxfId="284" priority="1">
      <formula>OR($I3="New",$I3="Updated")</formula>
    </cfRule>
  </conditionalFormatting>
  <conditionalFormatting sqref="F4:F18">
    <cfRule type="cellIs" dxfId="283" priority="18" stopIfTrue="1" operator="equal">
      <formula>"Validation"</formula>
    </cfRule>
    <cfRule type="cellIs" dxfId="282" priority="19" operator="equal">
      <formula>"Pre-populated"</formula>
    </cfRule>
  </conditionalFormatting>
  <conditionalFormatting sqref="F19 F21:F22">
    <cfRule type="cellIs" dxfId="281" priority="114" stopIfTrue="1" operator="equal">
      <formula>"Validation"</formula>
    </cfRule>
    <cfRule type="cellIs" dxfId="280" priority="115" operator="equal">
      <formula>"Pre-populated"</formula>
    </cfRule>
  </conditionalFormatting>
  <conditionalFormatting sqref="F19:F21">
    <cfRule type="cellIs" dxfId="279" priority="68" stopIfTrue="1" operator="equal">
      <formula>"Validation"</formula>
    </cfRule>
    <cfRule type="cellIs" dxfId="278" priority="69" operator="equal">
      <formula>"Pre-populated"</formula>
    </cfRule>
  </conditionalFormatting>
  <conditionalFormatting sqref="F20">
    <cfRule type="cellIs" dxfId="277" priority="64" stopIfTrue="1" operator="equal">
      <formula>"Validation"</formula>
    </cfRule>
    <cfRule type="cellIs" dxfId="276" priority="65" operator="equal">
      <formula>"Pre-populated"</formula>
    </cfRule>
  </conditionalFormatting>
  <conditionalFormatting sqref="F23:F25">
    <cfRule type="cellIs" dxfId="275" priority="59" stopIfTrue="1" operator="equal">
      <formula>"Validation"</formula>
    </cfRule>
    <cfRule type="cellIs" dxfId="274" priority="60" operator="equal">
      <formula>"Pre-populated"</formula>
    </cfRule>
  </conditionalFormatting>
  <conditionalFormatting sqref="G18">
    <cfRule type="expression" dxfId="273" priority="17">
      <formula>OR($J18="New",$J18="Updated")</formula>
    </cfRule>
  </conditionalFormatting>
  <conditionalFormatting sqref="G20">
    <cfRule type="expression" dxfId="272" priority="56">
      <formula>OR($J20="New",$J20="Updated")</formula>
    </cfRule>
  </conditionalFormatting>
  <conditionalFormatting sqref="G23:H23">
    <cfRule type="expression" dxfId="271" priority="9">
      <formula>OR($J23="New",$J23="Updated")</formula>
    </cfRule>
  </conditionalFormatting>
  <conditionalFormatting sqref="H3:H4">
    <cfRule type="expression" dxfId="270" priority="48">
      <formula>OR($J3="New",$J3="Updated")</formula>
    </cfRule>
  </conditionalFormatting>
  <conditionalFormatting sqref="H7:H20">
    <cfRule type="expression" dxfId="269" priority="11">
      <formula>OR($J7="New",$J7="Updated")</formula>
    </cfRule>
  </conditionalFormatting>
  <conditionalFormatting sqref="I7:I12">
    <cfRule type="expression" dxfId="268" priority="7">
      <formula>OR($J7="New",$J7="Updated")</formula>
    </cfRule>
  </conditionalFormatting>
  <conditionalFormatting sqref="I15">
    <cfRule type="expression" dxfId="267" priority="6">
      <formula>OR($J15="New",$J15="Updated")</formula>
    </cfRule>
  </conditionalFormatting>
  <conditionalFormatting sqref="I18">
    <cfRule type="expression" dxfId="266" priority="5">
      <formula>OR($J18="New",$J18="Updated")</formula>
    </cfRule>
  </conditionalFormatting>
  <conditionalFormatting sqref="I20:I23">
    <cfRule type="expression" dxfId="265" priority="3">
      <formula>OR($J20="New",$J20="Updated")</formula>
    </cfRule>
  </conditionalFormatting>
  <conditionalFormatting sqref="J4:J25">
    <cfRule type="cellIs" dxfId="264" priority="26" operator="equal">
      <formula>"Updated"</formula>
    </cfRule>
    <cfRule type="cellIs" dxfId="263" priority="27" operator="equal">
      <formula>"New"</formula>
    </cfRule>
  </conditionalFormatting>
  <pageMargins left="0.70866141732283472" right="0.70866141732283472" top="0.74803149606299213" bottom="0.74803149606299213" header="0.31496062992125984" footer="0.31496062992125984"/>
  <pageSetup paperSize="9" scale="77"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E9EE2DE-7079-47DC-B24F-650EAB46D72B}">
          <x14:formula1>
            <xm:f>RS_ValueSource!$E$49:$E$52</xm:f>
          </x14:formula1>
          <xm:sqref>F4:F6 F7:F23</xm:sqref>
        </x14:dataValidation>
        <x14:dataValidation type="list" allowBlank="1" showInputMessage="1" showErrorMessage="1" xr:uid="{1EBAA672-D060-4CB2-A43A-0B2FA4B75E55}">
          <x14:formula1>
            <xm:f>RS_ValueSource!$E$46:$E$48</xm:f>
          </x14:formula1>
          <xm:sqref>J4:J6 J7:J23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pageSetUpPr fitToPage="1"/>
  </sheetPr>
  <dimension ref="A1:N129"/>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1" width="18" style="2" customWidth="1"/>
    <col min="12" max="12" width="17.5703125" style="2" customWidth="1"/>
    <col min="13" max="14" width="18" style="2" customWidth="1"/>
  </cols>
  <sheetData>
    <row r="1" spans="1:14" s="16" customFormat="1" ht="16.5">
      <c r="A1" s="3"/>
    </row>
    <row r="2" spans="1:14" s="16" customFormat="1" ht="16.5">
      <c r="A2" s="3"/>
    </row>
    <row r="3" spans="1:14" s="16" customFormat="1" ht="16.5">
      <c r="A3" s="3"/>
    </row>
    <row r="4" spans="1:14" s="16" customFormat="1" ht="21">
      <c r="A4" s="3"/>
      <c r="B4" s="162"/>
      <c r="C4" s="170" t="s">
        <v>365</v>
      </c>
      <c r="D4" s="163"/>
      <c r="E4" s="163"/>
      <c r="F4" s="163"/>
      <c r="G4" s="8"/>
      <c r="H4" s="8"/>
      <c r="I4" s="163"/>
      <c r="J4" s="171"/>
      <c r="K4" s="171"/>
      <c r="L4" s="171"/>
      <c r="M4" s="8" t="s">
        <v>395</v>
      </c>
      <c r="N4" s="9" t="str">
        <f>'010'!E8</f>
        <v>1234</v>
      </c>
    </row>
    <row r="5" spans="1:14" s="16" customFormat="1" ht="16.5">
      <c r="A5" s="3"/>
      <c r="B5" s="164"/>
      <c r="C5" s="164"/>
      <c r="D5" s="165"/>
      <c r="E5" s="165"/>
      <c r="F5" s="165"/>
      <c r="G5" s="166"/>
      <c r="H5" s="166"/>
      <c r="I5" s="165"/>
    </row>
    <row r="6" spans="1:14" s="16" customFormat="1" ht="17.45">
      <c r="A6" s="3"/>
      <c r="B6" s="164"/>
      <c r="C6" s="167" t="s">
        <v>2489</v>
      </c>
      <c r="D6" s="163"/>
      <c r="E6" s="163"/>
      <c r="F6" s="163"/>
      <c r="G6" s="8"/>
      <c r="H6" s="8"/>
      <c r="I6" s="163"/>
      <c r="J6" s="171"/>
      <c r="K6" s="171"/>
      <c r="L6" s="171"/>
      <c r="M6" s="171"/>
    </row>
    <row r="7" spans="1:14" s="16" customFormat="1" ht="17.45">
      <c r="A7" s="3"/>
      <c r="B7" s="164"/>
      <c r="C7" s="76"/>
      <c r="D7" s="165"/>
      <c r="E7" s="165"/>
      <c r="F7" s="165"/>
      <c r="G7" s="166"/>
      <c r="H7" s="166"/>
      <c r="I7" s="165"/>
    </row>
    <row r="8" spans="1:14" s="16" customFormat="1" ht="17.45">
      <c r="B8" s="164"/>
      <c r="C8" s="172" t="s">
        <v>2363</v>
      </c>
      <c r="D8" s="173"/>
      <c r="E8" s="173"/>
      <c r="F8" s="173"/>
      <c r="G8" s="174"/>
      <c r="H8" s="174"/>
      <c r="I8" s="173"/>
      <c r="J8" s="175"/>
      <c r="K8" s="175"/>
      <c r="L8" s="175"/>
      <c r="M8" s="175"/>
    </row>
    <row r="9" spans="1:14" s="16" customFormat="1" ht="16.5"/>
    <row r="10" spans="1:14" s="16" customFormat="1" ht="48.75" customHeight="1">
      <c r="C10" s="897" t="s">
        <v>2490</v>
      </c>
      <c r="D10" s="898"/>
      <c r="E10" s="898"/>
      <c r="F10" s="898"/>
      <c r="G10" s="898"/>
      <c r="H10" s="898"/>
      <c r="I10" s="898"/>
      <c r="J10" s="898"/>
      <c r="K10" s="898"/>
      <c r="L10" s="898"/>
      <c r="M10" s="899"/>
    </row>
    <row r="11" spans="1:14" s="16" customFormat="1" ht="16.5"/>
    <row r="12" spans="1:14" s="16" customFormat="1" ht="17.45">
      <c r="C12" s="176" t="s">
        <v>886</v>
      </c>
    </row>
    <row r="14" spans="1:14" s="16" customFormat="1" ht="16.5" customHeight="1">
      <c r="C14" s="891" t="s">
        <v>2365</v>
      </c>
      <c r="D14" s="892" t="s">
        <v>2366</v>
      </c>
      <c r="E14" s="892" t="s">
        <v>2367</v>
      </c>
      <c r="F14" s="892" t="s">
        <v>2368</v>
      </c>
      <c r="G14" s="892" t="s">
        <v>2369</v>
      </c>
      <c r="H14" s="900" t="s">
        <v>2491</v>
      </c>
      <c r="I14" s="901"/>
      <c r="J14" s="901"/>
      <c r="K14" s="901"/>
      <c r="L14" s="901"/>
      <c r="M14" s="901"/>
      <c r="N14" s="880" t="s">
        <v>2371</v>
      </c>
    </row>
    <row r="15" spans="1:14" s="16" customFormat="1" ht="16.5">
      <c r="C15" s="891"/>
      <c r="D15" s="892"/>
      <c r="E15" s="892"/>
      <c r="F15" s="892"/>
      <c r="G15" s="892"/>
      <c r="H15" s="531" t="s">
        <v>861</v>
      </c>
      <c r="I15" s="531" t="s">
        <v>862</v>
      </c>
      <c r="J15" s="531" t="s">
        <v>863</v>
      </c>
      <c r="K15" s="531" t="s">
        <v>864</v>
      </c>
      <c r="L15" s="531" t="s">
        <v>865</v>
      </c>
      <c r="M15" s="532" t="s">
        <v>867</v>
      </c>
      <c r="N15" s="881"/>
    </row>
    <row r="16" spans="1:14" s="16" customFormat="1" ht="57.75" customHeight="1">
      <c r="B16" s="113">
        <v>500</v>
      </c>
      <c r="C16" s="179" t="s">
        <v>2372</v>
      </c>
      <c r="D16" s="487" t="s">
        <v>2492</v>
      </c>
      <c r="E16" s="487" t="s">
        <v>2493</v>
      </c>
      <c r="F16" s="487" t="s">
        <v>2494</v>
      </c>
      <c r="G16" s="487" t="s">
        <v>2495</v>
      </c>
      <c r="H16" s="487" t="s">
        <v>2496</v>
      </c>
      <c r="I16" s="487" t="s">
        <v>2497</v>
      </c>
      <c r="J16" s="487" t="s">
        <v>2498</v>
      </c>
      <c r="K16" s="487" t="s">
        <v>2499</v>
      </c>
      <c r="L16" s="487" t="s">
        <v>2500</v>
      </c>
      <c r="M16" s="487" t="s">
        <v>2501</v>
      </c>
      <c r="N16" s="487" t="s">
        <v>2502</v>
      </c>
    </row>
    <row r="17" spans="1:14" s="16" customFormat="1" ht="57.75" hidden="1" customHeight="1">
      <c r="B17" s="113">
        <v>500</v>
      </c>
      <c r="C17" s="179" t="s">
        <v>2377</v>
      </c>
      <c r="D17" s="487" t="s">
        <v>2492</v>
      </c>
      <c r="E17" s="487" t="s">
        <v>2493</v>
      </c>
      <c r="F17" s="487" t="s">
        <v>2494</v>
      </c>
      <c r="G17" s="487" t="s">
        <v>2495</v>
      </c>
      <c r="H17" s="487" t="s">
        <v>2496</v>
      </c>
      <c r="I17" s="487" t="s">
        <v>2497</v>
      </c>
      <c r="J17" s="487" t="s">
        <v>2498</v>
      </c>
      <c r="K17" s="487" t="s">
        <v>2499</v>
      </c>
      <c r="L17" s="487" t="s">
        <v>2500</v>
      </c>
      <c r="M17" s="487" t="s">
        <v>2501</v>
      </c>
      <c r="N17" s="487" t="s">
        <v>2502</v>
      </c>
    </row>
    <row r="18" spans="1:14" s="16" customFormat="1" ht="57.75" customHeight="1">
      <c r="B18" s="113">
        <v>500</v>
      </c>
      <c r="C18" s="181" t="s">
        <v>2378</v>
      </c>
      <c r="D18" s="487" t="s">
        <v>2503</v>
      </c>
      <c r="E18" s="487" t="s">
        <v>2504</v>
      </c>
      <c r="F18" s="487" t="s">
        <v>2505</v>
      </c>
      <c r="G18" s="487" t="s">
        <v>2506</v>
      </c>
      <c r="H18" s="488" t="s">
        <v>2507</v>
      </c>
      <c r="I18" s="488" t="s">
        <v>2508</v>
      </c>
      <c r="J18" s="488" t="s">
        <v>2509</v>
      </c>
      <c r="K18" s="488" t="s">
        <v>2510</v>
      </c>
      <c r="L18" s="488" t="s">
        <v>2511</v>
      </c>
      <c r="M18" s="488" t="s">
        <v>2512</v>
      </c>
      <c r="N18" s="488" t="s">
        <v>2513</v>
      </c>
    </row>
    <row r="19" spans="1:14" s="16" customFormat="1" ht="40.15" customHeight="1">
      <c r="C19" s="322" t="s">
        <v>526</v>
      </c>
      <c r="D19" s="487" t="s">
        <v>2514</v>
      </c>
      <c r="E19" s="487" t="s">
        <v>2515</v>
      </c>
      <c r="F19" s="334"/>
      <c r="G19" s="334"/>
      <c r="H19" s="488" t="s">
        <v>2516</v>
      </c>
      <c r="I19" s="488" t="s">
        <v>2517</v>
      </c>
      <c r="J19" s="488" t="s">
        <v>2518</v>
      </c>
      <c r="K19" s="488" t="s">
        <v>2519</v>
      </c>
      <c r="L19" s="488" t="s">
        <v>2520</v>
      </c>
      <c r="M19" s="488" t="s">
        <v>2521</v>
      </c>
      <c r="N19" s="488" t="s">
        <v>2522</v>
      </c>
    </row>
    <row r="20" spans="1:14" s="16" customFormat="1" ht="16.5"/>
    <row r="21" spans="1:14" ht="17.45">
      <c r="A21" s="616"/>
      <c r="B21" s="616"/>
      <c r="C21" s="172" t="s">
        <v>2383</v>
      </c>
      <c r="D21" s="173"/>
      <c r="E21" s="173"/>
      <c r="F21" s="173"/>
      <c r="G21" s="174"/>
      <c r="H21" s="174"/>
      <c r="I21" s="173"/>
      <c r="J21" s="175"/>
      <c r="K21" s="175"/>
      <c r="L21" s="175"/>
      <c r="M21" s="175"/>
      <c r="N21" s="616"/>
    </row>
    <row r="22" spans="1:14" ht="16.5">
      <c r="A22" s="616"/>
      <c r="B22" s="616"/>
      <c r="C22" s="16"/>
      <c r="D22" s="16"/>
      <c r="E22" s="16"/>
      <c r="F22" s="16"/>
      <c r="G22" s="16"/>
      <c r="H22" s="16"/>
      <c r="I22" s="16"/>
      <c r="J22" s="16"/>
      <c r="K22" s="16"/>
      <c r="L22" s="16"/>
      <c r="M22" s="16"/>
      <c r="N22" s="616"/>
    </row>
    <row r="23" spans="1:14" ht="78.75" customHeight="1">
      <c r="A23" s="616"/>
      <c r="B23" s="616"/>
      <c r="C23" s="882" t="s">
        <v>2523</v>
      </c>
      <c r="D23" s="883"/>
      <c r="E23" s="883"/>
      <c r="F23" s="883"/>
      <c r="G23" s="883"/>
      <c r="H23" s="883"/>
      <c r="I23" s="883"/>
      <c r="J23" s="883"/>
      <c r="K23" s="883"/>
      <c r="L23" s="884"/>
      <c r="M23" s="188"/>
      <c r="N23" s="616"/>
    </row>
    <row r="24" spans="1:14" ht="16.5">
      <c r="A24" s="616"/>
      <c r="B24" s="616"/>
      <c r="C24" s="16"/>
      <c r="D24" s="16"/>
      <c r="E24" s="16"/>
      <c r="F24" s="16"/>
      <c r="G24" s="16"/>
      <c r="H24" s="16"/>
      <c r="I24" s="16"/>
      <c r="J24" s="16"/>
      <c r="K24" s="16"/>
      <c r="L24" s="16"/>
      <c r="M24" s="16"/>
      <c r="N24" s="616"/>
    </row>
    <row r="25" spans="1:14" ht="17.45">
      <c r="A25" s="616"/>
      <c r="B25" s="616"/>
      <c r="C25" s="176" t="s">
        <v>886</v>
      </c>
      <c r="D25" s="16"/>
      <c r="E25" s="16"/>
      <c r="F25" s="16"/>
      <c r="G25" s="16"/>
      <c r="H25" s="16"/>
      <c r="I25" s="16"/>
      <c r="J25" s="16"/>
      <c r="K25" s="16"/>
      <c r="L25" s="16"/>
      <c r="M25" s="16"/>
      <c r="N25" s="616"/>
    </row>
    <row r="26" spans="1:14">
      <c r="A26" s="24">
        <v>500</v>
      </c>
      <c r="B26" s="616"/>
      <c r="C26" s="616"/>
      <c r="D26" s="616"/>
      <c r="E26" s="616"/>
      <c r="F26" s="616"/>
      <c r="G26" s="616"/>
      <c r="H26" s="616"/>
      <c r="I26" s="616"/>
      <c r="J26" s="616"/>
      <c r="K26" s="616"/>
      <c r="L26" s="616"/>
      <c r="M26" s="616"/>
      <c r="N26" s="616"/>
    </row>
    <row r="27" spans="1:14" s="16" customFormat="1" ht="16.5" customHeight="1">
      <c r="C27" s="891" t="s">
        <v>2365</v>
      </c>
      <c r="D27" s="892" t="s">
        <v>2366</v>
      </c>
      <c r="E27" s="892" t="s">
        <v>2367</v>
      </c>
      <c r="F27" s="892" t="s">
        <v>2368</v>
      </c>
      <c r="G27" s="892" t="s">
        <v>2369</v>
      </c>
      <c r="H27" s="892" t="s">
        <v>2524</v>
      </c>
      <c r="I27" s="892"/>
      <c r="J27" s="892"/>
      <c r="K27" s="892"/>
      <c r="L27" s="892"/>
      <c r="M27" s="880" t="s">
        <v>2371</v>
      </c>
    </row>
    <row r="28" spans="1:14" s="16" customFormat="1" ht="15" customHeight="1">
      <c r="C28" s="891"/>
      <c r="D28" s="892"/>
      <c r="E28" s="892"/>
      <c r="F28" s="892"/>
      <c r="G28" s="892"/>
      <c r="H28" s="531" t="s">
        <v>862</v>
      </c>
      <c r="I28" s="531" t="s">
        <v>863</v>
      </c>
      <c r="J28" s="531" t="s">
        <v>864</v>
      </c>
      <c r="K28" s="531" t="s">
        <v>865</v>
      </c>
      <c r="L28" s="531" t="s">
        <v>867</v>
      </c>
      <c r="M28" s="881"/>
    </row>
    <row r="29" spans="1:14" s="16" customFormat="1" ht="57.75" customHeight="1">
      <c r="C29" s="179" t="s">
        <v>2372</v>
      </c>
      <c r="D29" s="487" t="s">
        <v>2492</v>
      </c>
      <c r="E29" s="487" t="s">
        <v>2493</v>
      </c>
      <c r="F29" s="487" t="s">
        <v>2494</v>
      </c>
      <c r="G29" s="487" t="s">
        <v>2495</v>
      </c>
      <c r="H29" s="487" t="s">
        <v>2525</v>
      </c>
      <c r="I29" s="487" t="s">
        <v>2526</v>
      </c>
      <c r="J29" s="487" t="s">
        <v>2527</v>
      </c>
      <c r="K29" s="487" t="s">
        <v>2528</v>
      </c>
      <c r="L29" s="487" t="s">
        <v>2529</v>
      </c>
      <c r="M29" s="487" t="s">
        <v>2530</v>
      </c>
    </row>
    <row r="30" spans="1:14" s="16" customFormat="1" ht="57.75" hidden="1" customHeight="1">
      <c r="C30" s="179" t="s">
        <v>2377</v>
      </c>
      <c r="D30" s="487" t="s">
        <v>2492</v>
      </c>
      <c r="E30" s="487" t="s">
        <v>2493</v>
      </c>
      <c r="F30" s="487" t="s">
        <v>2494</v>
      </c>
      <c r="G30" s="487" t="s">
        <v>2495</v>
      </c>
      <c r="H30" s="487" t="s">
        <v>2525</v>
      </c>
      <c r="I30" s="487" t="s">
        <v>2526</v>
      </c>
      <c r="J30" s="487" t="s">
        <v>2527</v>
      </c>
      <c r="K30" s="487" t="s">
        <v>2528</v>
      </c>
      <c r="L30" s="487" t="s">
        <v>2529</v>
      </c>
      <c r="M30" s="487" t="s">
        <v>2530</v>
      </c>
    </row>
    <row r="31" spans="1:14" s="16" customFormat="1" ht="57.75" customHeight="1">
      <c r="C31" s="181" t="s">
        <v>2378</v>
      </c>
      <c r="D31" s="487" t="s">
        <v>2503</v>
      </c>
      <c r="E31" s="487" t="s">
        <v>2504</v>
      </c>
      <c r="F31" s="487" t="s">
        <v>2505</v>
      </c>
      <c r="G31" s="487" t="s">
        <v>2506</v>
      </c>
      <c r="H31" s="488" t="s">
        <v>2531</v>
      </c>
      <c r="I31" s="488" t="s">
        <v>2532</v>
      </c>
      <c r="J31" s="488" t="s">
        <v>2533</v>
      </c>
      <c r="K31" s="488" t="s">
        <v>2534</v>
      </c>
      <c r="L31" s="488" t="s">
        <v>2535</v>
      </c>
      <c r="M31" s="488" t="s">
        <v>2536</v>
      </c>
    </row>
    <row r="32" spans="1:14" s="16" customFormat="1" ht="40.15" customHeight="1">
      <c r="C32" s="322" t="s">
        <v>526</v>
      </c>
      <c r="D32" s="487" t="s">
        <v>2514</v>
      </c>
      <c r="E32" s="487" t="s">
        <v>2515</v>
      </c>
      <c r="F32" s="334"/>
      <c r="G32" s="334"/>
      <c r="H32" s="488" t="s">
        <v>2537</v>
      </c>
      <c r="I32" s="488" t="s">
        <v>2538</v>
      </c>
      <c r="J32" s="488" t="s">
        <v>2539</v>
      </c>
      <c r="K32" s="488" t="s">
        <v>2540</v>
      </c>
      <c r="L32" s="488" t="s">
        <v>2541</v>
      </c>
      <c r="M32" s="488" t="s">
        <v>2542</v>
      </c>
    </row>
    <row r="33" spans="1:13" s="16" customFormat="1" ht="16.5"/>
    <row r="34" spans="1:13" ht="17.45">
      <c r="A34" s="616"/>
      <c r="B34" s="616"/>
      <c r="C34" s="172" t="s">
        <v>2543</v>
      </c>
      <c r="D34" s="173"/>
      <c r="E34" s="173"/>
      <c r="F34" s="173"/>
      <c r="G34" s="174"/>
      <c r="H34" s="174"/>
      <c r="I34" s="173"/>
      <c r="J34" s="175"/>
      <c r="K34" s="175"/>
      <c r="L34" s="175"/>
      <c r="M34" s="175"/>
    </row>
    <row r="35" spans="1:13" ht="16.5">
      <c r="A35" s="616"/>
      <c r="B35" s="616"/>
      <c r="C35" s="16"/>
      <c r="D35" s="16"/>
      <c r="E35" s="16"/>
      <c r="F35" s="16"/>
      <c r="G35" s="16"/>
      <c r="H35" s="16"/>
      <c r="I35" s="16"/>
      <c r="J35" s="16"/>
      <c r="K35" s="16"/>
      <c r="L35" s="16"/>
      <c r="M35" s="16"/>
    </row>
    <row r="36" spans="1:13" ht="78.75" customHeight="1">
      <c r="A36" s="616"/>
      <c r="B36" s="616"/>
      <c r="C36" s="882" t="s">
        <v>2544</v>
      </c>
      <c r="D36" s="883"/>
      <c r="E36" s="883"/>
      <c r="F36" s="883"/>
      <c r="G36" s="883"/>
      <c r="H36" s="883"/>
      <c r="I36" s="883"/>
      <c r="J36" s="883"/>
      <c r="K36" s="883"/>
      <c r="L36" s="884"/>
      <c r="M36" s="188"/>
    </row>
    <row r="37" spans="1:13" ht="16.5">
      <c r="A37" s="616"/>
      <c r="B37" s="616"/>
      <c r="C37" s="16"/>
      <c r="D37" s="16"/>
      <c r="E37" s="16"/>
      <c r="F37" s="16"/>
      <c r="G37" s="16"/>
      <c r="H37" s="16"/>
      <c r="I37" s="16"/>
      <c r="J37" s="16"/>
      <c r="K37" s="16"/>
      <c r="L37" s="16"/>
      <c r="M37" s="16"/>
    </row>
    <row r="38" spans="1:13" ht="17.45">
      <c r="A38" s="616"/>
      <c r="B38" s="616"/>
      <c r="C38" s="176" t="s">
        <v>886</v>
      </c>
      <c r="D38" s="16"/>
      <c r="E38" s="16"/>
      <c r="F38" s="16"/>
      <c r="G38" s="16"/>
      <c r="H38" s="16"/>
      <c r="I38" s="16"/>
      <c r="J38" s="16"/>
      <c r="K38" s="16"/>
      <c r="L38" s="16"/>
      <c r="M38" s="16"/>
    </row>
    <row r="41" spans="1:13" ht="15" customHeight="1">
      <c r="A41" s="616"/>
      <c r="B41" s="616"/>
      <c r="C41" s="893"/>
      <c r="D41" s="888" t="s">
        <v>2367</v>
      </c>
      <c r="E41" s="889" t="s">
        <v>2370</v>
      </c>
      <c r="F41" s="889"/>
      <c r="G41" s="889"/>
      <c r="H41" s="889"/>
      <c r="I41" s="890"/>
      <c r="J41" s="616"/>
      <c r="K41" s="616"/>
      <c r="L41" s="616"/>
      <c r="M41" s="616"/>
    </row>
    <row r="42" spans="1:13" ht="15.95">
      <c r="A42" s="24">
        <v>500</v>
      </c>
      <c r="B42" s="616"/>
      <c r="C42" s="833"/>
      <c r="D42" s="888"/>
      <c r="E42" s="189" t="s">
        <v>862</v>
      </c>
      <c r="F42" s="168" t="s">
        <v>863</v>
      </c>
      <c r="G42" s="168" t="s">
        <v>864</v>
      </c>
      <c r="H42" s="168" t="s">
        <v>865</v>
      </c>
      <c r="I42" s="168" t="s">
        <v>867</v>
      </c>
      <c r="J42" s="616"/>
      <c r="K42" s="616"/>
      <c r="L42" s="616"/>
      <c r="M42" s="616"/>
    </row>
    <row r="43" spans="1:13" ht="57.75" customHeight="1">
      <c r="A43" s="616"/>
      <c r="B43" s="616"/>
      <c r="C43" s="190" t="s">
        <v>2545</v>
      </c>
      <c r="D43" s="107" t="s">
        <v>2546</v>
      </c>
      <c r="E43" s="107" t="s">
        <v>2547</v>
      </c>
      <c r="F43" s="107" t="s">
        <v>2548</v>
      </c>
      <c r="G43" s="107" t="s">
        <v>2549</v>
      </c>
      <c r="H43" s="107" t="s">
        <v>2550</v>
      </c>
      <c r="I43" s="107" t="s">
        <v>2551</v>
      </c>
      <c r="J43" s="616"/>
      <c r="K43" s="616"/>
      <c r="L43" s="616"/>
      <c r="M43" s="616"/>
    </row>
    <row r="44" spans="1:13" ht="57.75" customHeight="1">
      <c r="A44" s="616"/>
      <c r="B44" s="616"/>
      <c r="C44" s="139" t="s">
        <v>2552</v>
      </c>
      <c r="D44" s="107" t="s">
        <v>2515</v>
      </c>
      <c r="E44" s="107" t="s">
        <v>2553</v>
      </c>
      <c r="F44" s="107" t="s">
        <v>2554</v>
      </c>
      <c r="G44" s="107" t="s">
        <v>2555</v>
      </c>
      <c r="H44" s="107" t="s">
        <v>2556</v>
      </c>
      <c r="I44" s="107" t="s">
        <v>2557</v>
      </c>
      <c r="J44" s="616"/>
      <c r="K44" s="616"/>
      <c r="L44" s="616"/>
      <c r="M44" s="616"/>
    </row>
    <row r="45" spans="1:13" ht="57.75" customHeight="1">
      <c r="A45" s="616"/>
      <c r="B45" s="616"/>
      <c r="C45" s="139" t="s">
        <v>2558</v>
      </c>
      <c r="D45" s="335" t="s">
        <v>2559</v>
      </c>
      <c r="E45" s="335" t="s">
        <v>2559</v>
      </c>
      <c r="F45" s="335" t="s">
        <v>2559</v>
      </c>
      <c r="G45" s="335" t="s">
        <v>2559</v>
      </c>
      <c r="H45" s="335" t="s">
        <v>2559</v>
      </c>
      <c r="I45" s="335" t="s">
        <v>2559</v>
      </c>
      <c r="J45" s="616"/>
      <c r="K45" s="616"/>
      <c r="L45" s="616"/>
      <c r="M45" s="616"/>
    </row>
    <row r="46" spans="1:13" ht="57.75" customHeight="1">
      <c r="A46" s="616"/>
      <c r="B46" s="616"/>
      <c r="C46" s="139" t="s">
        <v>2560</v>
      </c>
      <c r="D46" s="341" t="s">
        <v>2561</v>
      </c>
      <c r="E46" s="341" t="s">
        <v>2561</v>
      </c>
      <c r="F46" s="341" t="s">
        <v>2561</v>
      </c>
      <c r="G46" s="341" t="s">
        <v>2561</v>
      </c>
      <c r="H46" s="341" t="s">
        <v>2561</v>
      </c>
      <c r="I46" s="341" t="s">
        <v>2561</v>
      </c>
      <c r="J46" s="616"/>
      <c r="K46" s="616"/>
      <c r="L46" s="616"/>
      <c r="M46" s="616"/>
    </row>
    <row r="47" spans="1:13" ht="25.5" customHeight="1">
      <c r="A47" s="616"/>
      <c r="B47" s="616"/>
      <c r="C47" s="894"/>
      <c r="D47" s="895"/>
      <c r="E47" s="895"/>
      <c r="F47" s="895"/>
      <c r="G47" s="895"/>
      <c r="H47" s="895"/>
      <c r="I47" s="896"/>
      <c r="J47" s="616"/>
      <c r="K47" s="616"/>
      <c r="L47" s="616"/>
      <c r="M47" s="616"/>
    </row>
    <row r="48" spans="1:13" ht="57.75" customHeight="1">
      <c r="A48" s="616"/>
      <c r="B48" s="616"/>
      <c r="C48" s="190" t="s">
        <v>2562</v>
      </c>
      <c r="D48" s="335" t="s">
        <v>2515</v>
      </c>
      <c r="E48" s="335" t="s">
        <v>2563</v>
      </c>
      <c r="F48" s="335" t="s">
        <v>2564</v>
      </c>
      <c r="G48" s="335" t="s">
        <v>2565</v>
      </c>
      <c r="H48" s="335" t="s">
        <v>2566</v>
      </c>
      <c r="I48" s="335" t="s">
        <v>2567</v>
      </c>
      <c r="J48" s="616"/>
      <c r="K48" s="616"/>
      <c r="L48" s="616"/>
      <c r="M48" s="616"/>
    </row>
    <row r="49" spans="2:12" ht="57.75" customHeight="1">
      <c r="B49" s="616"/>
      <c r="C49" s="139" t="s">
        <v>2568</v>
      </c>
      <c r="D49" s="335" t="s">
        <v>2569</v>
      </c>
      <c r="E49" s="335" t="s">
        <v>2569</v>
      </c>
      <c r="F49" s="335" t="s">
        <v>2569</v>
      </c>
      <c r="G49" s="335" t="s">
        <v>2569</v>
      </c>
      <c r="H49" s="335" t="s">
        <v>2569</v>
      </c>
      <c r="I49" s="335" t="s">
        <v>2569</v>
      </c>
      <c r="J49" s="616"/>
      <c r="K49" s="616"/>
      <c r="L49" s="616"/>
    </row>
    <row r="50" spans="2:12" ht="57.75" customHeight="1">
      <c r="B50" s="616"/>
      <c r="C50" s="139" t="s">
        <v>2570</v>
      </c>
      <c r="D50" s="342" t="s">
        <v>2571</v>
      </c>
      <c r="E50" s="342" t="s">
        <v>2571</v>
      </c>
      <c r="F50" s="342" t="s">
        <v>2571</v>
      </c>
      <c r="G50" s="342" t="s">
        <v>2571</v>
      </c>
      <c r="H50" s="342" t="s">
        <v>2571</v>
      </c>
      <c r="I50" s="342" t="s">
        <v>2571</v>
      </c>
      <c r="J50" s="616"/>
      <c r="K50" s="616"/>
      <c r="L50" s="616"/>
    </row>
    <row r="63" spans="2:12" hidden="1">
      <c r="B63" s="616"/>
      <c r="C63" s="616"/>
      <c r="D63" s="616"/>
      <c r="E63" s="616"/>
      <c r="F63" s="616"/>
      <c r="G63" s="616"/>
      <c r="H63" s="616"/>
      <c r="I63" s="616"/>
      <c r="J63" s="616"/>
      <c r="K63" s="616"/>
      <c r="L63" s="616"/>
    </row>
    <row r="64" spans="2:12" s="2" customFormat="1" hidden="1">
      <c r="B64" s="408"/>
      <c r="C64" s="408"/>
      <c r="D64" s="408"/>
      <c r="E64" s="408"/>
      <c r="F64" s="408"/>
      <c r="G64" s="408"/>
      <c r="H64" s="408"/>
      <c r="I64" s="408"/>
      <c r="J64" s="408"/>
      <c r="K64" s="408"/>
      <c r="L64" s="408"/>
    </row>
    <row r="65" spans="2:13" s="16" customFormat="1" ht="17.45" hidden="1">
      <c r="B65" s="387"/>
      <c r="C65" s="390" t="s">
        <v>2572</v>
      </c>
      <c r="D65" s="388"/>
      <c r="E65" s="388"/>
      <c r="F65" s="388"/>
      <c r="G65" s="389"/>
      <c r="H65" s="389"/>
      <c r="I65" s="388"/>
      <c r="J65" s="393"/>
      <c r="K65" s="393"/>
      <c r="L65" s="393"/>
      <c r="M65" s="175"/>
    </row>
    <row r="66" spans="2:13" s="16" customFormat="1" ht="16.5" hidden="1">
      <c r="B66" s="393"/>
      <c r="C66" s="393"/>
      <c r="D66" s="393"/>
      <c r="E66" s="393"/>
      <c r="F66" s="393"/>
      <c r="G66" s="393"/>
      <c r="H66" s="393"/>
      <c r="I66" s="393"/>
      <c r="J66" s="393"/>
      <c r="K66" s="393"/>
      <c r="L66" s="393"/>
    </row>
    <row r="67" spans="2:13" s="16" customFormat="1" ht="74.25" hidden="1" customHeight="1">
      <c r="B67" s="393"/>
      <c r="C67" s="853" t="s">
        <v>2573</v>
      </c>
      <c r="D67" s="854"/>
      <c r="E67" s="854"/>
      <c r="F67" s="854"/>
      <c r="G67" s="854"/>
      <c r="H67" s="854"/>
      <c r="I67" s="854"/>
      <c r="J67" s="854"/>
      <c r="K67" s="855"/>
      <c r="L67" s="409"/>
      <c r="M67" s="188"/>
    </row>
    <row r="68" spans="2:13" s="16" customFormat="1" ht="16.5" hidden="1">
      <c r="B68" s="393"/>
      <c r="C68" s="393"/>
      <c r="D68" s="393"/>
      <c r="E68" s="393"/>
      <c r="F68" s="393"/>
      <c r="G68" s="393"/>
      <c r="H68" s="393"/>
      <c r="I68" s="393"/>
      <c r="J68" s="393"/>
      <c r="K68" s="393"/>
      <c r="L68" s="393"/>
    </row>
    <row r="69" spans="2:13" s="16" customFormat="1" ht="17.45" hidden="1">
      <c r="B69" s="393"/>
      <c r="C69" s="394" t="s">
        <v>886</v>
      </c>
      <c r="D69" s="393"/>
      <c r="E69" s="393"/>
      <c r="F69" s="393"/>
      <c r="G69" s="393"/>
      <c r="H69" s="393"/>
      <c r="I69" s="393"/>
      <c r="J69" s="393"/>
      <c r="K69" s="393"/>
      <c r="L69" s="393"/>
    </row>
    <row r="70" spans="2:13" s="2" customFormat="1" hidden="1">
      <c r="B70" s="408"/>
      <c r="C70" s="408"/>
      <c r="D70" s="408"/>
      <c r="E70" s="408"/>
      <c r="F70" s="408"/>
      <c r="G70" s="408"/>
      <c r="H70" s="408"/>
      <c r="I70" s="408"/>
      <c r="J70" s="408"/>
      <c r="K70" s="408"/>
      <c r="L70" s="408"/>
      <c r="M70" s="616"/>
    </row>
    <row r="71" spans="2:13" ht="20.100000000000001" hidden="1" customHeight="1">
      <c r="B71" s="408"/>
      <c r="C71" s="887" t="s">
        <v>2397</v>
      </c>
      <c r="D71" s="1082"/>
      <c r="E71" s="1082"/>
      <c r="F71" s="1082"/>
      <c r="G71" s="1082"/>
      <c r="H71" s="1082"/>
      <c r="I71" s="1082"/>
      <c r="J71" s="1082"/>
      <c r="K71" s="1082"/>
      <c r="L71" s="408"/>
      <c r="M71" s="616"/>
    </row>
    <row r="72" spans="2:13" hidden="1">
      <c r="B72" s="408"/>
      <c r="C72" s="410"/>
      <c r="D72" s="411"/>
      <c r="E72" s="411"/>
      <c r="F72" s="411"/>
      <c r="G72" s="411"/>
      <c r="H72" s="411"/>
      <c r="I72" s="411"/>
      <c r="J72" s="411"/>
      <c r="K72" s="412"/>
      <c r="L72" s="408"/>
      <c r="M72" s="616"/>
    </row>
    <row r="73" spans="2:13" hidden="1">
      <c r="B73" s="408"/>
      <c r="C73" s="413"/>
      <c r="D73" s="408"/>
      <c r="E73" s="408"/>
      <c r="F73" s="408"/>
      <c r="G73" s="408"/>
      <c r="H73" s="408"/>
      <c r="I73" s="408"/>
      <c r="J73" s="408"/>
      <c r="K73" s="414"/>
      <c r="L73" s="408"/>
      <c r="M73" s="616"/>
    </row>
    <row r="74" spans="2:13" hidden="1">
      <c r="B74" s="408"/>
      <c r="C74" s="413"/>
      <c r="D74" s="408"/>
      <c r="E74" s="408"/>
      <c r="F74" s="408"/>
      <c r="G74" s="408"/>
      <c r="H74" s="408"/>
      <c r="I74" s="408"/>
      <c r="J74" s="408"/>
      <c r="K74" s="414"/>
      <c r="L74" s="408"/>
      <c r="M74" s="616"/>
    </row>
    <row r="75" spans="2:13" hidden="1">
      <c r="B75" s="408"/>
      <c r="C75" s="413"/>
      <c r="D75" s="408"/>
      <c r="E75" s="408"/>
      <c r="F75" s="408"/>
      <c r="G75" s="408"/>
      <c r="H75" s="408"/>
      <c r="I75" s="408"/>
      <c r="J75" s="408"/>
      <c r="K75" s="414"/>
      <c r="L75" s="408"/>
      <c r="M75" s="616"/>
    </row>
    <row r="76" spans="2:13" hidden="1">
      <c r="B76" s="408"/>
      <c r="C76" s="413"/>
      <c r="D76" s="408"/>
      <c r="E76" s="408"/>
      <c r="F76" s="408"/>
      <c r="G76" s="408"/>
      <c r="H76" s="408"/>
      <c r="I76" s="408"/>
      <c r="J76" s="408"/>
      <c r="K76" s="414"/>
      <c r="L76" s="408"/>
      <c r="M76" s="616"/>
    </row>
    <row r="77" spans="2:13" hidden="1">
      <c r="B77" s="408"/>
      <c r="C77" s="413"/>
      <c r="D77" s="408"/>
      <c r="E77" s="408"/>
      <c r="F77" s="408"/>
      <c r="G77" s="408"/>
      <c r="H77" s="408"/>
      <c r="I77" s="408"/>
      <c r="J77" s="408"/>
      <c r="K77" s="414"/>
      <c r="L77" s="408"/>
      <c r="M77" s="616"/>
    </row>
    <row r="78" spans="2:13" hidden="1">
      <c r="B78" s="408"/>
      <c r="C78" s="413"/>
      <c r="D78" s="408"/>
      <c r="E78" s="408"/>
      <c r="F78" s="408"/>
      <c r="G78" s="408"/>
      <c r="H78" s="408"/>
      <c r="I78" s="408"/>
      <c r="J78" s="408"/>
      <c r="K78" s="414"/>
      <c r="L78" s="408"/>
      <c r="M78" s="616"/>
    </row>
    <row r="79" spans="2:13" hidden="1">
      <c r="B79" s="408"/>
      <c r="C79" s="413"/>
      <c r="D79" s="408"/>
      <c r="E79" s="408"/>
      <c r="F79" s="408"/>
      <c r="G79" s="408"/>
      <c r="H79" s="408"/>
      <c r="I79" s="408"/>
      <c r="J79" s="408"/>
      <c r="K79" s="414"/>
      <c r="L79" s="408"/>
      <c r="M79" s="616"/>
    </row>
    <row r="80" spans="2:13" hidden="1">
      <c r="B80" s="408"/>
      <c r="C80" s="413"/>
      <c r="D80" s="408"/>
      <c r="E80" s="408"/>
      <c r="F80" s="408"/>
      <c r="G80" s="408"/>
      <c r="H80" s="408"/>
      <c r="I80" s="408"/>
      <c r="J80" s="408"/>
      <c r="K80" s="414"/>
      <c r="L80" s="408"/>
      <c r="M80" s="616"/>
    </row>
    <row r="81" spans="2:12" hidden="1">
      <c r="B81" s="408"/>
      <c r="C81" s="413"/>
      <c r="D81" s="408"/>
      <c r="E81" s="408"/>
      <c r="F81" s="408"/>
      <c r="G81" s="408"/>
      <c r="H81" s="408"/>
      <c r="I81" s="408"/>
      <c r="J81" s="408"/>
      <c r="K81" s="414"/>
      <c r="L81" s="408"/>
    </row>
    <row r="82" spans="2:12" hidden="1">
      <c r="B82" s="408"/>
      <c r="C82" s="413"/>
      <c r="D82" s="408"/>
      <c r="E82" s="408"/>
      <c r="F82" s="408"/>
      <c r="G82" s="408"/>
      <c r="H82" s="408"/>
      <c r="I82" s="408"/>
      <c r="J82" s="408"/>
      <c r="K82" s="414"/>
      <c r="L82" s="408"/>
    </row>
    <row r="83" spans="2:12" hidden="1">
      <c r="B83" s="408"/>
      <c r="C83" s="413"/>
      <c r="D83" s="408"/>
      <c r="E83" s="408"/>
      <c r="F83" s="408"/>
      <c r="G83" s="408"/>
      <c r="H83" s="408"/>
      <c r="I83" s="408"/>
      <c r="J83" s="408"/>
      <c r="K83" s="414"/>
      <c r="L83" s="408"/>
    </row>
    <row r="84" spans="2:12" hidden="1">
      <c r="B84" s="408"/>
      <c r="C84" s="413"/>
      <c r="D84" s="408"/>
      <c r="E84" s="408"/>
      <c r="F84" s="408"/>
      <c r="G84" s="408"/>
      <c r="H84" s="408"/>
      <c r="I84" s="408"/>
      <c r="J84" s="408"/>
      <c r="K84" s="414"/>
      <c r="L84" s="408"/>
    </row>
    <row r="85" spans="2:12" hidden="1">
      <c r="B85" s="408"/>
      <c r="C85" s="413"/>
      <c r="D85" s="408"/>
      <c r="E85" s="408"/>
      <c r="F85" s="408"/>
      <c r="G85" s="408"/>
      <c r="H85" s="408"/>
      <c r="I85" s="408"/>
      <c r="J85" s="408"/>
      <c r="K85" s="414"/>
      <c r="L85" s="408"/>
    </row>
    <row r="86" spans="2:12" hidden="1">
      <c r="B86" s="408"/>
      <c r="C86" s="413"/>
      <c r="D86" s="408"/>
      <c r="E86" s="408"/>
      <c r="F86" s="408"/>
      <c r="G86" s="408"/>
      <c r="H86" s="408"/>
      <c r="I86" s="408"/>
      <c r="J86" s="408"/>
      <c r="K86" s="414"/>
      <c r="L86" s="408"/>
    </row>
    <row r="87" spans="2:12" hidden="1">
      <c r="B87" s="408"/>
      <c r="C87" s="413"/>
      <c r="D87" s="408"/>
      <c r="E87" s="408"/>
      <c r="F87" s="408"/>
      <c r="G87" s="408"/>
      <c r="H87" s="408"/>
      <c r="I87" s="408"/>
      <c r="J87" s="408"/>
      <c r="K87" s="414"/>
      <c r="L87" s="408"/>
    </row>
    <row r="88" spans="2:12" hidden="1">
      <c r="B88" s="408"/>
      <c r="C88" s="415"/>
      <c r="D88" s="416"/>
      <c r="E88" s="416"/>
      <c r="F88" s="416"/>
      <c r="G88" s="416"/>
      <c r="H88" s="416"/>
      <c r="I88" s="416"/>
      <c r="J88" s="416"/>
      <c r="K88" s="417"/>
      <c r="L88" s="408"/>
    </row>
    <row r="89" spans="2:12" s="2" customFormat="1" hidden="1">
      <c r="B89" s="408"/>
      <c r="C89" s="408"/>
      <c r="D89" s="408"/>
      <c r="E89" s="408"/>
      <c r="F89" s="408"/>
      <c r="G89" s="408"/>
      <c r="H89" s="408"/>
      <c r="I89" s="408"/>
      <c r="J89" s="408"/>
      <c r="K89" s="408"/>
      <c r="L89" s="408"/>
    </row>
    <row r="90" spans="2:12" hidden="1">
      <c r="B90" s="408"/>
      <c r="C90" s="408"/>
      <c r="D90" s="408"/>
      <c r="E90" s="408"/>
      <c r="F90" s="408"/>
      <c r="G90" s="408"/>
      <c r="H90" s="408"/>
      <c r="I90" s="408"/>
      <c r="J90" s="408"/>
      <c r="K90" s="408"/>
      <c r="L90" s="408"/>
    </row>
    <row r="91" spans="2:12" ht="20.100000000000001" hidden="1" customHeight="1">
      <c r="B91" s="408"/>
      <c r="C91" s="886" t="s">
        <v>2403</v>
      </c>
      <c r="D91" s="1083"/>
      <c r="E91" s="1083"/>
      <c r="F91" s="1083"/>
      <c r="G91" s="1083"/>
      <c r="H91" s="1083"/>
      <c r="I91" s="1083"/>
      <c r="J91" s="1083"/>
      <c r="K91" s="1084"/>
      <c r="L91" s="408"/>
    </row>
    <row r="92" spans="2:12" hidden="1">
      <c r="B92" s="408"/>
      <c r="C92" s="413"/>
      <c r="D92" s="408"/>
      <c r="E92" s="408"/>
      <c r="F92" s="408"/>
      <c r="G92" s="408"/>
      <c r="H92" s="408"/>
      <c r="I92" s="408"/>
      <c r="J92" s="408"/>
      <c r="K92" s="414"/>
      <c r="L92" s="408"/>
    </row>
    <row r="93" spans="2:12" hidden="1">
      <c r="B93" s="408"/>
      <c r="C93" s="413"/>
      <c r="D93" s="408"/>
      <c r="E93" s="408"/>
      <c r="F93" s="408"/>
      <c r="G93" s="408"/>
      <c r="H93" s="408"/>
      <c r="I93" s="408"/>
      <c r="J93" s="408"/>
      <c r="K93" s="414"/>
      <c r="L93" s="408"/>
    </row>
    <row r="94" spans="2:12" hidden="1">
      <c r="B94" s="408"/>
      <c r="C94" s="413"/>
      <c r="D94" s="408"/>
      <c r="E94" s="408"/>
      <c r="F94" s="408"/>
      <c r="G94" s="408"/>
      <c r="H94" s="408"/>
      <c r="I94" s="408"/>
      <c r="J94" s="408"/>
      <c r="K94" s="414"/>
      <c r="L94" s="408"/>
    </row>
    <row r="95" spans="2:12" hidden="1">
      <c r="B95" s="408"/>
      <c r="C95" s="413"/>
      <c r="D95" s="408"/>
      <c r="E95" s="408"/>
      <c r="F95" s="408"/>
      <c r="G95" s="408"/>
      <c r="H95" s="408"/>
      <c r="I95" s="408"/>
      <c r="J95" s="408"/>
      <c r="K95" s="414"/>
      <c r="L95" s="408"/>
    </row>
    <row r="96" spans="2:12" hidden="1">
      <c r="B96" s="408"/>
      <c r="C96" s="413"/>
      <c r="D96" s="408"/>
      <c r="E96" s="408"/>
      <c r="F96" s="408"/>
      <c r="G96" s="408"/>
      <c r="H96" s="408"/>
      <c r="I96" s="408"/>
      <c r="J96" s="408"/>
      <c r="K96" s="414"/>
      <c r="L96" s="408"/>
    </row>
    <row r="97" spans="2:12" hidden="1">
      <c r="B97" s="408"/>
      <c r="C97" s="413"/>
      <c r="D97" s="408"/>
      <c r="E97" s="408"/>
      <c r="F97" s="408"/>
      <c r="G97" s="408"/>
      <c r="H97" s="408"/>
      <c r="I97" s="408"/>
      <c r="J97" s="408"/>
      <c r="K97" s="414"/>
      <c r="L97" s="408"/>
    </row>
    <row r="98" spans="2:12" hidden="1">
      <c r="B98" s="408"/>
      <c r="C98" s="413"/>
      <c r="D98" s="408"/>
      <c r="E98" s="408"/>
      <c r="F98" s="408"/>
      <c r="G98" s="408"/>
      <c r="H98" s="408"/>
      <c r="I98" s="408"/>
      <c r="J98" s="408"/>
      <c r="K98" s="414"/>
      <c r="L98" s="408"/>
    </row>
    <row r="99" spans="2:12" hidden="1">
      <c r="B99" s="408"/>
      <c r="C99" s="413"/>
      <c r="D99" s="408"/>
      <c r="E99" s="408"/>
      <c r="F99" s="408"/>
      <c r="G99" s="408"/>
      <c r="H99" s="408"/>
      <c r="I99" s="408"/>
      <c r="J99" s="408"/>
      <c r="K99" s="414"/>
      <c r="L99" s="408"/>
    </row>
    <row r="100" spans="2:12" hidden="1">
      <c r="B100" s="408"/>
      <c r="C100" s="413"/>
      <c r="D100" s="408"/>
      <c r="E100" s="408"/>
      <c r="F100" s="408"/>
      <c r="G100" s="408"/>
      <c r="H100" s="408"/>
      <c r="I100" s="408"/>
      <c r="J100" s="408"/>
      <c r="K100" s="414"/>
      <c r="L100" s="408"/>
    </row>
    <row r="101" spans="2:12" hidden="1">
      <c r="B101" s="408"/>
      <c r="C101" s="413"/>
      <c r="D101" s="408"/>
      <c r="E101" s="408"/>
      <c r="F101" s="408"/>
      <c r="G101" s="408"/>
      <c r="H101" s="408"/>
      <c r="I101" s="408"/>
      <c r="J101" s="408"/>
      <c r="K101" s="414"/>
      <c r="L101" s="408"/>
    </row>
    <row r="102" spans="2:12" hidden="1">
      <c r="B102" s="408"/>
      <c r="C102" s="413"/>
      <c r="D102" s="408"/>
      <c r="E102" s="408"/>
      <c r="F102" s="408"/>
      <c r="G102" s="408"/>
      <c r="H102" s="408"/>
      <c r="I102" s="408"/>
      <c r="J102" s="408"/>
      <c r="K102" s="414"/>
      <c r="L102" s="408"/>
    </row>
    <row r="103" spans="2:12" hidden="1">
      <c r="B103" s="408"/>
      <c r="C103" s="413"/>
      <c r="D103" s="408"/>
      <c r="E103" s="408"/>
      <c r="F103" s="408"/>
      <c r="G103" s="408"/>
      <c r="H103" s="408"/>
      <c r="I103" s="408"/>
      <c r="J103" s="408"/>
      <c r="K103" s="414"/>
      <c r="L103" s="408"/>
    </row>
    <row r="104" spans="2:12" hidden="1">
      <c r="B104" s="408"/>
      <c r="C104" s="413"/>
      <c r="D104" s="408"/>
      <c r="E104" s="408"/>
      <c r="F104" s="408"/>
      <c r="G104" s="408"/>
      <c r="H104" s="408"/>
      <c r="I104" s="408"/>
      <c r="J104" s="408"/>
      <c r="K104" s="414"/>
      <c r="L104" s="408"/>
    </row>
    <row r="105" spans="2:12" hidden="1">
      <c r="B105" s="408"/>
      <c r="C105" s="413"/>
      <c r="D105" s="408"/>
      <c r="E105" s="408"/>
      <c r="F105" s="408"/>
      <c r="G105" s="408"/>
      <c r="H105" s="408"/>
      <c r="I105" s="408"/>
      <c r="J105" s="408"/>
      <c r="K105" s="414"/>
      <c r="L105" s="408"/>
    </row>
    <row r="106" spans="2:12" hidden="1">
      <c r="B106" s="408"/>
      <c r="C106" s="413"/>
      <c r="D106" s="408"/>
      <c r="E106" s="408"/>
      <c r="F106" s="408"/>
      <c r="G106" s="408"/>
      <c r="H106" s="408"/>
      <c r="I106" s="408"/>
      <c r="J106" s="408"/>
      <c r="K106" s="414"/>
      <c r="L106" s="408"/>
    </row>
    <row r="107" spans="2:12" hidden="1">
      <c r="B107" s="408"/>
      <c r="C107" s="413"/>
      <c r="D107" s="408"/>
      <c r="E107" s="408"/>
      <c r="F107" s="408"/>
      <c r="G107" s="408"/>
      <c r="H107" s="408"/>
      <c r="I107" s="408"/>
      <c r="J107" s="408"/>
      <c r="K107" s="414"/>
      <c r="L107" s="408"/>
    </row>
    <row r="108" spans="2:12" hidden="1">
      <c r="B108" s="408"/>
      <c r="C108" s="415"/>
      <c r="D108" s="416"/>
      <c r="E108" s="416"/>
      <c r="F108" s="416"/>
      <c r="G108" s="416"/>
      <c r="H108" s="416"/>
      <c r="I108" s="416"/>
      <c r="J108" s="416"/>
      <c r="K108" s="417"/>
      <c r="L108" s="408"/>
    </row>
    <row r="109" spans="2:12" s="2" customFormat="1" hidden="1">
      <c r="B109" s="408"/>
      <c r="C109" s="408"/>
      <c r="D109" s="408"/>
      <c r="E109" s="408"/>
      <c r="F109" s="408"/>
      <c r="G109" s="408"/>
      <c r="H109" s="408"/>
      <c r="I109" s="408"/>
      <c r="J109" s="408"/>
      <c r="K109" s="408"/>
      <c r="L109" s="408"/>
    </row>
    <row r="110" spans="2:12" hidden="1">
      <c r="B110" s="408"/>
      <c r="C110" s="408"/>
      <c r="D110" s="408"/>
      <c r="E110" s="408"/>
      <c r="F110" s="408"/>
      <c r="G110" s="408"/>
      <c r="H110" s="408"/>
      <c r="I110" s="408"/>
      <c r="J110" s="408"/>
      <c r="K110" s="408"/>
      <c r="L110" s="408"/>
    </row>
    <row r="111" spans="2:12" ht="20.100000000000001" hidden="1" customHeight="1">
      <c r="B111" s="408"/>
      <c r="C111" s="885" t="s">
        <v>2406</v>
      </c>
      <c r="D111" s="1085"/>
      <c r="E111" s="1085"/>
      <c r="F111" s="1085"/>
      <c r="G111" s="1085"/>
      <c r="H111" s="1085"/>
      <c r="I111" s="1085"/>
      <c r="J111" s="1085"/>
      <c r="K111" s="1085"/>
      <c r="L111" s="408"/>
    </row>
    <row r="112" spans="2:12" hidden="1">
      <c r="B112" s="408"/>
      <c r="C112" s="410"/>
      <c r="D112" s="411"/>
      <c r="E112" s="411"/>
      <c r="F112" s="411"/>
      <c r="G112" s="411"/>
      <c r="H112" s="411"/>
      <c r="I112" s="411"/>
      <c r="J112" s="411"/>
      <c r="K112" s="412"/>
      <c r="L112" s="408"/>
    </row>
    <row r="113" spans="2:12" hidden="1">
      <c r="B113" s="408"/>
      <c r="C113" s="413"/>
      <c r="D113" s="408"/>
      <c r="E113" s="408"/>
      <c r="F113" s="408"/>
      <c r="G113" s="408"/>
      <c r="H113" s="408"/>
      <c r="I113" s="408"/>
      <c r="J113" s="408"/>
      <c r="K113" s="414"/>
      <c r="L113" s="408"/>
    </row>
    <row r="114" spans="2:12" hidden="1">
      <c r="B114" s="408"/>
      <c r="C114" s="413"/>
      <c r="D114" s="408"/>
      <c r="E114" s="408"/>
      <c r="F114" s="408"/>
      <c r="G114" s="408"/>
      <c r="H114" s="408"/>
      <c r="I114" s="408"/>
      <c r="J114" s="408"/>
      <c r="K114" s="414"/>
      <c r="L114" s="408"/>
    </row>
    <row r="115" spans="2:12" hidden="1">
      <c r="B115" s="408"/>
      <c r="C115" s="413"/>
      <c r="D115" s="408"/>
      <c r="E115" s="408"/>
      <c r="F115" s="408"/>
      <c r="G115" s="408"/>
      <c r="H115" s="408"/>
      <c r="I115" s="408"/>
      <c r="J115" s="408"/>
      <c r="K115" s="414"/>
      <c r="L115" s="408"/>
    </row>
    <row r="116" spans="2:12" hidden="1">
      <c r="B116" s="408"/>
      <c r="C116" s="413"/>
      <c r="D116" s="408"/>
      <c r="E116" s="408"/>
      <c r="F116" s="408"/>
      <c r="G116" s="408"/>
      <c r="H116" s="408"/>
      <c r="I116" s="408"/>
      <c r="J116" s="408"/>
      <c r="K116" s="414"/>
      <c r="L116" s="408"/>
    </row>
    <row r="117" spans="2:12" hidden="1">
      <c r="B117" s="408"/>
      <c r="C117" s="413"/>
      <c r="D117" s="408"/>
      <c r="E117" s="408"/>
      <c r="F117" s="408"/>
      <c r="G117" s="408"/>
      <c r="H117" s="408"/>
      <c r="I117" s="408"/>
      <c r="J117" s="408"/>
      <c r="K117" s="414"/>
      <c r="L117" s="408"/>
    </row>
    <row r="118" spans="2:12" hidden="1">
      <c r="B118" s="408"/>
      <c r="C118" s="413"/>
      <c r="D118" s="408"/>
      <c r="E118" s="408"/>
      <c r="F118" s="408"/>
      <c r="G118" s="408"/>
      <c r="H118" s="408"/>
      <c r="I118" s="408"/>
      <c r="J118" s="408"/>
      <c r="K118" s="414"/>
      <c r="L118" s="408"/>
    </row>
    <row r="119" spans="2:12" hidden="1">
      <c r="B119" s="408"/>
      <c r="C119" s="413"/>
      <c r="D119" s="408"/>
      <c r="E119" s="408"/>
      <c r="F119" s="408"/>
      <c r="G119" s="408"/>
      <c r="H119" s="408"/>
      <c r="I119" s="408"/>
      <c r="J119" s="408"/>
      <c r="K119" s="414"/>
      <c r="L119" s="408"/>
    </row>
    <row r="120" spans="2:12" hidden="1">
      <c r="B120" s="408"/>
      <c r="C120" s="413"/>
      <c r="D120" s="408"/>
      <c r="E120" s="408"/>
      <c r="F120" s="408"/>
      <c r="G120" s="408"/>
      <c r="H120" s="408"/>
      <c r="I120" s="408"/>
      <c r="J120" s="408"/>
      <c r="K120" s="414"/>
      <c r="L120" s="408"/>
    </row>
    <row r="121" spans="2:12" hidden="1">
      <c r="B121" s="408"/>
      <c r="C121" s="413"/>
      <c r="D121" s="408"/>
      <c r="E121" s="408"/>
      <c r="F121" s="408"/>
      <c r="G121" s="408"/>
      <c r="H121" s="408"/>
      <c r="I121" s="408"/>
      <c r="J121" s="408"/>
      <c r="K121" s="414"/>
      <c r="L121" s="408"/>
    </row>
    <row r="122" spans="2:12" hidden="1">
      <c r="B122" s="408"/>
      <c r="C122" s="413"/>
      <c r="D122" s="408"/>
      <c r="E122" s="408"/>
      <c r="F122" s="408"/>
      <c r="G122" s="408"/>
      <c r="H122" s="408"/>
      <c r="I122" s="408"/>
      <c r="J122" s="408"/>
      <c r="K122" s="414"/>
      <c r="L122" s="408"/>
    </row>
    <row r="123" spans="2:12" hidden="1">
      <c r="B123" s="408"/>
      <c r="C123" s="413"/>
      <c r="D123" s="408"/>
      <c r="E123" s="408"/>
      <c r="F123" s="408"/>
      <c r="G123" s="408"/>
      <c r="H123" s="408"/>
      <c r="I123" s="408"/>
      <c r="J123" s="408"/>
      <c r="K123" s="414"/>
      <c r="L123" s="408"/>
    </row>
    <row r="124" spans="2:12" hidden="1">
      <c r="B124" s="408"/>
      <c r="C124" s="413"/>
      <c r="D124" s="408"/>
      <c r="E124" s="408"/>
      <c r="F124" s="408"/>
      <c r="G124" s="408"/>
      <c r="H124" s="408"/>
      <c r="I124" s="408"/>
      <c r="J124" s="408"/>
      <c r="K124" s="414"/>
      <c r="L124" s="408"/>
    </row>
    <row r="125" spans="2:12" hidden="1">
      <c r="B125" s="408"/>
      <c r="C125" s="413"/>
      <c r="D125" s="408"/>
      <c r="E125" s="408"/>
      <c r="F125" s="408"/>
      <c r="G125" s="408"/>
      <c r="H125" s="408"/>
      <c r="I125" s="408"/>
      <c r="J125" s="408"/>
      <c r="K125" s="414"/>
      <c r="L125" s="408"/>
    </row>
    <row r="126" spans="2:12" hidden="1">
      <c r="B126" s="408"/>
      <c r="C126" s="413"/>
      <c r="D126" s="408"/>
      <c r="E126" s="408"/>
      <c r="F126" s="408"/>
      <c r="G126" s="408"/>
      <c r="H126" s="408"/>
      <c r="I126" s="408"/>
      <c r="J126" s="408"/>
      <c r="K126" s="414"/>
      <c r="L126" s="408"/>
    </row>
    <row r="127" spans="2:12" hidden="1">
      <c r="B127" s="408"/>
      <c r="C127" s="413"/>
      <c r="D127" s="408"/>
      <c r="E127" s="408"/>
      <c r="F127" s="408"/>
      <c r="G127" s="408"/>
      <c r="H127" s="408"/>
      <c r="I127" s="408"/>
      <c r="J127" s="408"/>
      <c r="K127" s="414"/>
      <c r="L127" s="408"/>
    </row>
    <row r="128" spans="2:12" hidden="1">
      <c r="B128" s="408"/>
      <c r="C128" s="415"/>
      <c r="D128" s="416"/>
      <c r="E128" s="416"/>
      <c r="F128" s="416"/>
      <c r="G128" s="416"/>
      <c r="H128" s="416"/>
      <c r="I128" s="416"/>
      <c r="J128" s="416"/>
      <c r="K128" s="417"/>
      <c r="L128" s="408"/>
    </row>
    <row r="129" spans="2:12" hidden="1">
      <c r="B129" s="408"/>
      <c r="C129" s="408"/>
      <c r="D129" s="408"/>
      <c r="E129" s="408"/>
      <c r="F129" s="408"/>
      <c r="G129" s="408"/>
      <c r="H129" s="408"/>
      <c r="I129" s="408"/>
      <c r="J129" s="408"/>
      <c r="K129" s="408"/>
      <c r="L129" s="408"/>
    </row>
  </sheetData>
  <sheetProtection formatColumns="0"/>
  <mergeCells count="25">
    <mergeCell ref="C41:C42"/>
    <mergeCell ref="C47:I47"/>
    <mergeCell ref="C10:M10"/>
    <mergeCell ref="C14:C15"/>
    <mergeCell ref="D14:D15"/>
    <mergeCell ref="E14:E15"/>
    <mergeCell ref="F14:F15"/>
    <mergeCell ref="G14:G15"/>
    <mergeCell ref="H14:M14"/>
    <mergeCell ref="N14:N15"/>
    <mergeCell ref="M27:M28"/>
    <mergeCell ref="C23:L23"/>
    <mergeCell ref="C36:L36"/>
    <mergeCell ref="C111:K111"/>
    <mergeCell ref="C91:K91"/>
    <mergeCell ref="C71:K71"/>
    <mergeCell ref="D41:D42"/>
    <mergeCell ref="E41:I41"/>
    <mergeCell ref="C27:C28"/>
    <mergeCell ref="D27:D28"/>
    <mergeCell ref="E27:E28"/>
    <mergeCell ref="F27:F28"/>
    <mergeCell ref="C67:K67"/>
    <mergeCell ref="G27:G28"/>
    <mergeCell ref="H27:L27"/>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&amp;N&amp;C&amp;1#&amp;"Calibri"&amp;10&amp;K000000Classification: Confidential</oddFooter>
  </headerFooter>
  <rowBreaks count="3" manualBreakCount="3">
    <brk id="33" max="17" man="1"/>
    <brk id="63" max="17" man="1"/>
    <brk id="109" max="1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pageSetUpPr fitToPage="1"/>
  </sheetPr>
  <dimension ref="A1:Z76"/>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3" width="19.28515625" style="2" customWidth="1"/>
    <col min="14" max="26" width="10.42578125" style="2" hidden="1" customWidth="1"/>
    <col min="27" max="27" width="0" hidden="1" customWidth="1"/>
  </cols>
  <sheetData>
    <row r="1" spans="1:13" s="16" customFormat="1" ht="16.5">
      <c r="A1" s="3"/>
    </row>
    <row r="2" spans="1:13" s="16" customFormat="1" ht="16.5">
      <c r="A2" s="3"/>
    </row>
    <row r="3" spans="1:13" s="16" customFormat="1" ht="16.5">
      <c r="A3" s="3"/>
    </row>
    <row r="4" spans="1:13" s="16" customFormat="1" ht="21">
      <c r="A4" s="3"/>
      <c r="B4" s="162"/>
      <c r="C4" s="170" t="s">
        <v>365</v>
      </c>
      <c r="D4" s="163"/>
      <c r="E4" s="163"/>
      <c r="F4" s="163"/>
      <c r="G4" s="8"/>
      <c r="H4" s="163"/>
      <c r="I4" s="171"/>
      <c r="J4" s="171"/>
      <c r="K4" s="171"/>
      <c r="L4" s="8" t="s">
        <v>395</v>
      </c>
      <c r="M4" s="9" t="str">
        <f>'010'!E8</f>
        <v>1234</v>
      </c>
    </row>
    <row r="5" spans="1:13" s="16" customFormat="1" ht="16.5">
      <c r="A5" s="3"/>
      <c r="B5" s="164"/>
      <c r="C5" s="164"/>
      <c r="D5" s="165"/>
      <c r="E5" s="165"/>
      <c r="F5" s="165"/>
      <c r="G5" s="166"/>
      <c r="H5" s="165"/>
    </row>
    <row r="6" spans="1:13" s="16" customFormat="1" ht="17.45">
      <c r="A6" s="3"/>
      <c r="B6" s="164"/>
      <c r="C6" s="167" t="s">
        <v>2574</v>
      </c>
      <c r="D6" s="163"/>
      <c r="E6" s="163"/>
      <c r="F6" s="163"/>
      <c r="G6" s="8"/>
      <c r="H6" s="163"/>
      <c r="I6" s="171"/>
      <c r="J6" s="171"/>
      <c r="K6" s="171"/>
      <c r="L6" s="171"/>
    </row>
    <row r="7" spans="1:13" s="16" customFormat="1" ht="17.45">
      <c r="A7" s="3"/>
      <c r="B7" s="164"/>
      <c r="C7" s="76"/>
      <c r="D7" s="165"/>
      <c r="E7" s="165"/>
      <c r="F7" s="165"/>
      <c r="G7" s="166"/>
      <c r="H7" s="165"/>
    </row>
    <row r="8" spans="1:13" s="16" customFormat="1" ht="17.45">
      <c r="B8" s="164"/>
      <c r="C8" s="172" t="s">
        <v>2363</v>
      </c>
      <c r="D8" s="173"/>
      <c r="E8" s="173"/>
      <c r="F8" s="173"/>
      <c r="G8" s="174"/>
      <c r="H8" s="173"/>
      <c r="I8" s="175"/>
      <c r="J8" s="175"/>
      <c r="K8" s="175"/>
      <c r="L8" s="175"/>
    </row>
    <row r="9" spans="1:13" s="16" customFormat="1" ht="16.5"/>
    <row r="10" spans="1:13" s="16" customFormat="1" ht="31.5" customHeight="1">
      <c r="C10" s="911" t="s">
        <v>2575</v>
      </c>
      <c r="D10" s="912"/>
      <c r="E10" s="912"/>
      <c r="F10" s="912"/>
      <c r="G10" s="912"/>
      <c r="H10" s="912"/>
      <c r="I10" s="912"/>
      <c r="J10" s="912"/>
      <c r="K10" s="912"/>
      <c r="L10" s="913"/>
    </row>
    <row r="11" spans="1:13" s="16" customFormat="1" ht="12.75" customHeight="1"/>
    <row r="12" spans="1:13" s="16" customFormat="1" ht="17.45">
      <c r="C12" s="176" t="s">
        <v>886</v>
      </c>
    </row>
    <row r="14" spans="1:13" s="16" customFormat="1" ht="38.25" customHeight="1">
      <c r="C14" s="844" t="s">
        <v>2365</v>
      </c>
      <c r="D14" s="787" t="s">
        <v>2366</v>
      </c>
      <c r="E14" s="787" t="s">
        <v>2367</v>
      </c>
      <c r="F14" s="787" t="s">
        <v>2368</v>
      </c>
      <c r="G14" s="848" t="s">
        <v>2369</v>
      </c>
      <c r="H14" s="741" t="s">
        <v>2370</v>
      </c>
      <c r="I14" s="790"/>
      <c r="J14" s="790"/>
      <c r="K14" s="790"/>
      <c r="L14" s="742"/>
      <c r="M14" s="177" t="s">
        <v>2371</v>
      </c>
    </row>
    <row r="15" spans="1:13" s="16" customFormat="1" ht="16.5">
      <c r="C15" s="773"/>
      <c r="D15" s="788"/>
      <c r="E15" s="788"/>
      <c r="F15" s="788"/>
      <c r="G15" s="914"/>
      <c r="H15" s="168" t="s">
        <v>862</v>
      </c>
      <c r="I15" s="168" t="s">
        <v>863</v>
      </c>
      <c r="J15" s="168" t="s">
        <v>864</v>
      </c>
      <c r="K15" s="168" t="s">
        <v>865</v>
      </c>
      <c r="L15" s="168" t="s">
        <v>867</v>
      </c>
      <c r="M15" s="168" t="s">
        <v>867</v>
      </c>
    </row>
    <row r="16" spans="1:13" s="16" customFormat="1" ht="16.5">
      <c r="C16" s="845"/>
      <c r="D16" s="54" t="s">
        <v>514</v>
      </c>
      <c r="E16" s="54" t="s">
        <v>515</v>
      </c>
      <c r="F16" s="54" t="s">
        <v>536</v>
      </c>
      <c r="G16" s="54" t="s">
        <v>537</v>
      </c>
      <c r="H16" s="168" t="s">
        <v>538</v>
      </c>
      <c r="I16" s="168" t="s">
        <v>539</v>
      </c>
      <c r="J16" s="168" t="s">
        <v>540</v>
      </c>
      <c r="K16" s="168" t="s">
        <v>541</v>
      </c>
      <c r="L16" s="168" t="s">
        <v>542</v>
      </c>
      <c r="M16" s="168" t="s">
        <v>1768</v>
      </c>
    </row>
    <row r="17" spans="1:26" s="16" customFormat="1" ht="40.15" customHeight="1">
      <c r="C17" s="179" t="s">
        <v>2372</v>
      </c>
      <c r="D17" s="487" t="s">
        <v>2492</v>
      </c>
      <c r="E17" s="662">
        <v>0</v>
      </c>
      <c r="F17" s="487" t="s">
        <v>2494</v>
      </c>
      <c r="G17" s="487" t="s">
        <v>2495</v>
      </c>
      <c r="H17" s="662">
        <v>0</v>
      </c>
      <c r="I17" s="255" t="s">
        <v>2373</v>
      </c>
      <c r="J17" s="255" t="s">
        <v>2374</v>
      </c>
      <c r="K17" s="255" t="s">
        <v>2375</v>
      </c>
      <c r="L17" s="333" t="s">
        <v>2576</v>
      </c>
      <c r="M17" s="333" t="s">
        <v>2577</v>
      </c>
      <c r="N17" s="180">
        <f>E17</f>
        <v>0</v>
      </c>
      <c r="O17" s="111">
        <f t="shared" ref="O17:S19" si="0">H17</f>
        <v>0</v>
      </c>
      <c r="P17" s="111" t="str">
        <f t="shared" si="0"/>
        <v>w: if &lt; 50th</v>
      </c>
      <c r="Q17" s="111" t="str">
        <f t="shared" si="0"/>
        <v>w: if &lt; 75th</v>
      </c>
      <c r="R17" s="111" t="str">
        <f t="shared" si="0"/>
        <v>w: if &lt; 90th</v>
      </c>
      <c r="S17" s="111" t="str">
        <f t="shared" si="0"/>
        <v>w: if &lt; 95th
w: if &lt; A</v>
      </c>
      <c r="Z17" s="111" t="str">
        <f>D17</f>
        <v>500.1(Row#)A</v>
      </c>
    </row>
    <row r="18" spans="1:26" s="16" customFormat="1" ht="59.1" hidden="1" customHeight="1">
      <c r="C18" s="179" t="s">
        <v>2377</v>
      </c>
      <c r="D18" s="487" t="s">
        <v>2492</v>
      </c>
      <c r="E18" s="662">
        <v>0</v>
      </c>
      <c r="F18" s="487" t="s">
        <v>2494</v>
      </c>
      <c r="G18" s="487" t="s">
        <v>2495</v>
      </c>
      <c r="H18" s="662">
        <v>0</v>
      </c>
      <c r="I18" s="255" t="s">
        <v>2373</v>
      </c>
      <c r="J18" s="255" t="s">
        <v>2374</v>
      </c>
      <c r="K18" s="255" t="s">
        <v>2375</v>
      </c>
      <c r="L18" s="333" t="s">
        <v>2376</v>
      </c>
      <c r="M18" s="333"/>
      <c r="N18" s="180">
        <f>E18</f>
        <v>0</v>
      </c>
      <c r="O18" s="111">
        <f t="shared" si="0"/>
        <v>0</v>
      </c>
      <c r="P18" s="111" t="str">
        <f t="shared" si="0"/>
        <v>w: if &lt; 50th</v>
      </c>
      <c r="Q18" s="111" t="str">
        <f t="shared" si="0"/>
        <v>w: if &lt; 75th</v>
      </c>
      <c r="R18" s="111" t="str">
        <f t="shared" si="0"/>
        <v>w: if &lt; 90th</v>
      </c>
      <c r="S18" s="111" t="str">
        <f t="shared" si="0"/>
        <v>w: if &lt; 95th
w: if &lt; A &amp; C = No</v>
      </c>
      <c r="Z18" s="111" t="str">
        <f>D18</f>
        <v>500.1(Row#)A</v>
      </c>
    </row>
    <row r="19" spans="1:26" s="16" customFormat="1" ht="40.15" customHeight="1">
      <c r="C19" s="181" t="s">
        <v>2378</v>
      </c>
      <c r="D19" s="487" t="s">
        <v>2503</v>
      </c>
      <c r="E19" s="662">
        <v>0</v>
      </c>
      <c r="F19" s="487" t="s">
        <v>2505</v>
      </c>
      <c r="G19" s="487" t="s">
        <v>2506</v>
      </c>
      <c r="H19" s="662">
        <v>0</v>
      </c>
      <c r="I19" s="255" t="s">
        <v>2373</v>
      </c>
      <c r="J19" s="255" t="s">
        <v>2374</v>
      </c>
      <c r="K19" s="255" t="s">
        <v>2375</v>
      </c>
      <c r="L19" s="333" t="s">
        <v>2576</v>
      </c>
      <c r="M19" s="333" t="s">
        <v>2577</v>
      </c>
      <c r="N19" s="180">
        <f>E19</f>
        <v>0</v>
      </c>
      <c r="O19" s="111">
        <f t="shared" si="0"/>
        <v>0</v>
      </c>
      <c r="P19" s="111" t="str">
        <f t="shared" si="0"/>
        <v>w: if &lt; 50th</v>
      </c>
      <c r="Q19" s="111" t="str">
        <f t="shared" si="0"/>
        <v>w: if &lt; 75th</v>
      </c>
      <c r="R19" s="111" t="str">
        <f t="shared" si="0"/>
        <v>w: if &lt; 90th</v>
      </c>
      <c r="S19" s="111" t="str">
        <f t="shared" si="0"/>
        <v>w: if &lt; 95th
w: if &lt; A</v>
      </c>
      <c r="Z19" s="111" t="str">
        <f>D19</f>
        <v>500.1 A All other</v>
      </c>
    </row>
    <row r="20" spans="1:26" s="16" customFormat="1" ht="49.5" customHeight="1">
      <c r="C20" s="322" t="s">
        <v>526</v>
      </c>
      <c r="D20" s="487" t="s">
        <v>2514</v>
      </c>
      <c r="E20" s="487" t="s">
        <v>2578</v>
      </c>
      <c r="F20" s="323"/>
      <c r="G20" s="323"/>
      <c r="H20" s="662">
        <v>0</v>
      </c>
      <c r="I20" s="255" t="s">
        <v>2373</v>
      </c>
      <c r="J20" s="255" t="s">
        <v>2374</v>
      </c>
      <c r="K20" s="255" t="s">
        <v>2375</v>
      </c>
      <c r="L20" s="379" t="s">
        <v>2579</v>
      </c>
      <c r="M20" s="345" t="s">
        <v>2382</v>
      </c>
      <c r="T20" s="111" t="str">
        <f>E20</f>
        <v>= SUM(B)
v: if PIM = No &amp; &lt;&gt; 313.3 H1 + 313.3 H4a</v>
      </c>
      <c r="U20" s="111">
        <f>H20</f>
        <v>0</v>
      </c>
      <c r="V20" s="111" t="str">
        <f>I20</f>
        <v>w: if &lt; 50th</v>
      </c>
      <c r="W20" s="111" t="str">
        <f>J20</f>
        <v>w: if &lt; 75th</v>
      </c>
      <c r="X20" s="111" t="str">
        <f>K20</f>
        <v>w: if &lt; 90th</v>
      </c>
      <c r="Y20" s="111" t="str">
        <f>L20</f>
        <v>w: if &lt; 95th
v: if&lt;&gt; I(i) Total
w: if &lt; A</v>
      </c>
    </row>
    <row r="21" spans="1:26" s="16" customFormat="1" ht="16.5">
      <c r="D21" s="273"/>
      <c r="E21" s="273"/>
    </row>
    <row r="22" spans="1:26" s="16" customFormat="1" ht="17.45">
      <c r="C22" s="52" t="s">
        <v>892</v>
      </c>
    </row>
    <row r="23" spans="1:26" s="16" customFormat="1" ht="16.5"/>
    <row r="24" spans="1:26" s="16" customFormat="1" ht="58.5" customHeight="1">
      <c r="C24" s="869" t="s">
        <v>893</v>
      </c>
      <c r="D24" s="870"/>
      <c r="E24" s="870"/>
      <c r="F24" s="870"/>
      <c r="G24" s="870"/>
      <c r="H24" s="870"/>
      <c r="I24" s="870"/>
      <c r="J24" s="870"/>
      <c r="K24" s="870"/>
      <c r="L24" s="871"/>
    </row>
    <row r="25" spans="1:26" s="16" customFormat="1" ht="16.5"/>
    <row r="26" spans="1:26" s="16" customFormat="1" ht="16.5" hidden="1">
      <c r="B26" s="393"/>
      <c r="C26" s="393"/>
      <c r="D26" s="393"/>
      <c r="E26" s="393"/>
      <c r="F26" s="393"/>
      <c r="G26" s="393"/>
      <c r="H26" s="393"/>
      <c r="I26" s="393"/>
      <c r="J26" s="393"/>
      <c r="K26" s="393"/>
      <c r="L26" s="393"/>
      <c r="M26" s="393"/>
    </row>
    <row r="27" spans="1:26" ht="17.45" hidden="1">
      <c r="A27" s="616"/>
      <c r="B27" s="408"/>
      <c r="C27" s="390" t="s">
        <v>2383</v>
      </c>
      <c r="D27" s="388"/>
      <c r="E27" s="388"/>
      <c r="F27" s="388"/>
      <c r="G27" s="389"/>
      <c r="H27" s="388"/>
      <c r="I27" s="393"/>
      <c r="J27" s="393"/>
      <c r="K27" s="393"/>
      <c r="L27" s="393"/>
      <c r="M27" s="408"/>
      <c r="N27" s="616"/>
      <c r="O27" s="616"/>
      <c r="P27" s="616"/>
      <c r="Q27" s="616"/>
      <c r="R27" s="616"/>
      <c r="S27" s="616"/>
      <c r="T27" s="616"/>
      <c r="U27" s="616"/>
      <c r="V27" s="616"/>
      <c r="W27" s="616"/>
      <c r="X27" s="616"/>
      <c r="Y27" s="616"/>
      <c r="Z27" s="616"/>
    </row>
    <row r="28" spans="1:26" ht="16.5" hidden="1">
      <c r="A28" s="616"/>
      <c r="B28" s="408"/>
      <c r="C28" s="393"/>
      <c r="D28" s="393"/>
      <c r="E28" s="393"/>
      <c r="F28" s="393"/>
      <c r="G28" s="393"/>
      <c r="H28" s="393"/>
      <c r="I28" s="393"/>
      <c r="J28" s="393"/>
      <c r="K28" s="393"/>
      <c r="L28" s="393"/>
      <c r="M28" s="408"/>
      <c r="N28" s="616"/>
      <c r="O28" s="616"/>
      <c r="P28" s="616"/>
      <c r="Q28" s="616"/>
      <c r="R28" s="616"/>
      <c r="S28" s="616"/>
      <c r="T28" s="616"/>
      <c r="U28" s="616"/>
      <c r="V28" s="616"/>
      <c r="W28" s="616"/>
      <c r="X28" s="616"/>
      <c r="Y28" s="616"/>
      <c r="Z28" s="616"/>
    </row>
    <row r="29" spans="1:26" ht="123" hidden="1" customHeight="1">
      <c r="A29" s="616"/>
      <c r="B29" s="408"/>
      <c r="C29" s="853" t="s">
        <v>2580</v>
      </c>
      <c r="D29" s="854"/>
      <c r="E29" s="854"/>
      <c r="F29" s="854"/>
      <c r="G29" s="854"/>
      <c r="H29" s="854"/>
      <c r="I29" s="854"/>
      <c r="J29" s="854"/>
      <c r="K29" s="854"/>
      <c r="L29" s="855"/>
      <c r="M29" s="408"/>
      <c r="N29" s="616"/>
      <c r="O29" s="616"/>
      <c r="P29" s="616"/>
      <c r="Q29" s="616"/>
      <c r="R29" s="616"/>
      <c r="S29" s="616"/>
      <c r="T29" s="616"/>
      <c r="U29" s="616"/>
      <c r="V29" s="616"/>
      <c r="W29" s="616"/>
      <c r="X29" s="616"/>
      <c r="Y29" s="616"/>
      <c r="Z29" s="616"/>
    </row>
    <row r="30" spans="1:26" ht="16.5" hidden="1">
      <c r="A30" s="16"/>
      <c r="B30" s="408"/>
      <c r="C30" s="393"/>
      <c r="D30" s="393"/>
      <c r="E30" s="393"/>
      <c r="F30" s="393"/>
      <c r="G30" s="393"/>
      <c r="H30" s="393"/>
      <c r="I30" s="393"/>
      <c r="J30" s="393"/>
      <c r="K30" s="393"/>
      <c r="L30" s="393"/>
      <c r="M30" s="408"/>
      <c r="N30" s="616"/>
      <c r="O30" s="616"/>
      <c r="P30" s="616"/>
      <c r="Q30" s="616"/>
      <c r="R30" s="616"/>
      <c r="S30" s="616"/>
      <c r="T30" s="616"/>
      <c r="U30" s="616"/>
      <c r="V30" s="616"/>
      <c r="W30" s="616"/>
      <c r="X30" s="616"/>
      <c r="Y30" s="616"/>
      <c r="Z30" s="616"/>
    </row>
    <row r="31" spans="1:26" ht="17.45" hidden="1">
      <c r="A31" s="16"/>
      <c r="B31" s="408"/>
      <c r="C31" s="394" t="s">
        <v>886</v>
      </c>
      <c r="D31" s="393"/>
      <c r="E31" s="393"/>
      <c r="F31" s="393"/>
      <c r="G31" s="393"/>
      <c r="H31" s="393"/>
      <c r="I31" s="393"/>
      <c r="J31" s="393"/>
      <c r="K31" s="393"/>
      <c r="L31" s="393"/>
      <c r="M31" s="408"/>
      <c r="N31" s="616"/>
      <c r="O31" s="616"/>
      <c r="P31" s="616"/>
      <c r="Q31" s="616"/>
      <c r="R31" s="616"/>
      <c r="S31" s="616"/>
      <c r="T31" s="616"/>
      <c r="U31" s="616"/>
      <c r="V31" s="616"/>
      <c r="W31" s="616"/>
      <c r="X31" s="616"/>
      <c r="Y31" s="616"/>
      <c r="Z31" s="616"/>
    </row>
    <row r="32" spans="1:26" ht="16.5" hidden="1">
      <c r="A32" s="16"/>
      <c r="B32" s="408"/>
      <c r="C32" s="408"/>
      <c r="D32" s="408"/>
      <c r="E32" s="408"/>
      <c r="F32" s="408"/>
      <c r="G32" s="408"/>
      <c r="H32" s="408"/>
      <c r="I32" s="408"/>
      <c r="J32" s="408"/>
      <c r="K32" s="408"/>
      <c r="L32" s="408"/>
      <c r="M32" s="408"/>
      <c r="N32" s="616"/>
      <c r="O32" s="616"/>
      <c r="P32" s="616"/>
      <c r="Q32" s="616"/>
      <c r="R32" s="616"/>
      <c r="S32" s="616"/>
      <c r="T32" s="616"/>
      <c r="U32" s="616"/>
      <c r="V32" s="616"/>
      <c r="W32" s="616"/>
      <c r="X32" s="616"/>
      <c r="Y32" s="616"/>
      <c r="Z32" s="616"/>
    </row>
    <row r="33" spans="1:13" ht="16.5" hidden="1">
      <c r="A33" s="16"/>
      <c r="B33" s="408"/>
      <c r="C33" s="904" t="s">
        <v>2385</v>
      </c>
      <c r="D33" s="905"/>
      <c r="E33" s="906" t="s">
        <v>2365</v>
      </c>
      <c r="F33" s="907"/>
      <c r="G33" s="908"/>
      <c r="H33" s="909" t="s">
        <v>2386</v>
      </c>
      <c r="I33" s="910"/>
      <c r="J33" s="388"/>
      <c r="K33" s="408"/>
      <c r="L33" s="418"/>
      <c r="M33" s="408"/>
    </row>
    <row r="34" spans="1:13" ht="25.5" hidden="1" customHeight="1">
      <c r="A34" s="16"/>
      <c r="B34" s="408"/>
      <c r="C34" s="902" t="s">
        <v>2387</v>
      </c>
      <c r="D34" s="903"/>
      <c r="E34" s="874" t="s">
        <v>2581</v>
      </c>
      <c r="F34" s="875"/>
      <c r="G34" s="876"/>
      <c r="H34" s="851" t="s">
        <v>2582</v>
      </c>
      <c r="I34" s="852"/>
      <c r="J34" s="419"/>
      <c r="K34" s="408"/>
      <c r="L34" s="408"/>
      <c r="M34" s="408"/>
    </row>
    <row r="35" spans="1:13" ht="25.5" hidden="1" customHeight="1">
      <c r="A35" s="180" t="str">
        <f>IFERROR(INDEX(#REF!,MATCH(LARGE($N:$N,1),$N:$N,0)),"")</f>
        <v/>
      </c>
      <c r="B35" s="408"/>
      <c r="C35" s="902" t="s">
        <v>2390</v>
      </c>
      <c r="D35" s="903"/>
      <c r="E35" s="877" t="s">
        <v>2583</v>
      </c>
      <c r="F35" s="878"/>
      <c r="G35" s="879"/>
      <c r="H35" s="851" t="s">
        <v>2584</v>
      </c>
      <c r="I35" s="852"/>
      <c r="J35" s="419"/>
      <c r="K35" s="408"/>
      <c r="L35" s="408"/>
      <c r="M35" s="408"/>
    </row>
    <row r="36" spans="1:13" ht="25.5" hidden="1" customHeight="1">
      <c r="A36" s="16"/>
      <c r="B36" s="408"/>
      <c r="C36" s="902" t="s">
        <v>2393</v>
      </c>
      <c r="D36" s="903"/>
      <c r="E36" s="877" t="s">
        <v>2585</v>
      </c>
      <c r="F36" s="878"/>
      <c r="G36" s="879"/>
      <c r="H36" s="851" t="s">
        <v>2586</v>
      </c>
      <c r="I36" s="852"/>
      <c r="J36" s="419"/>
      <c r="K36" s="408"/>
      <c r="L36" s="408"/>
      <c r="M36" s="408"/>
    </row>
    <row r="37" spans="1:13" ht="16.5" hidden="1">
      <c r="A37" s="16"/>
      <c r="B37" s="408"/>
      <c r="C37" s="387"/>
      <c r="D37" s="387"/>
      <c r="E37" s="387"/>
      <c r="F37" s="387"/>
      <c r="G37" s="387"/>
      <c r="H37" s="387"/>
      <c r="I37" s="387"/>
      <c r="J37" s="387"/>
      <c r="K37" s="387"/>
      <c r="L37" s="387"/>
      <c r="M37" s="408"/>
    </row>
    <row r="38" spans="1:13" ht="16.5" hidden="1">
      <c r="A38" s="16"/>
      <c r="B38" s="408"/>
      <c r="C38" s="387"/>
      <c r="D38" s="387"/>
      <c r="E38" s="387"/>
      <c r="F38" s="387"/>
      <c r="G38" s="387"/>
      <c r="H38" s="387"/>
      <c r="I38" s="387"/>
      <c r="J38" s="387"/>
      <c r="K38" s="387"/>
      <c r="L38" s="387"/>
      <c r="M38" s="408"/>
    </row>
    <row r="39" spans="1:13" s="16" customFormat="1" ht="10.15" hidden="1" customHeight="1">
      <c r="B39" s="393"/>
      <c r="C39" s="840" t="s">
        <v>2396</v>
      </c>
      <c r="D39" s="841"/>
      <c r="E39" s="841"/>
      <c r="F39" s="841"/>
      <c r="G39" s="841"/>
      <c r="H39" s="841"/>
      <c r="I39" s="846"/>
      <c r="J39" s="396"/>
      <c r="K39" s="397"/>
      <c r="L39" s="397"/>
      <c r="M39" s="397"/>
    </row>
    <row r="40" spans="1:13" s="16" customFormat="1" ht="10.15" hidden="1" customHeight="1">
      <c r="B40" s="393"/>
      <c r="C40" s="842"/>
      <c r="D40" s="843"/>
      <c r="E40" s="843"/>
      <c r="F40" s="843"/>
      <c r="G40" s="843"/>
      <c r="H40" s="843"/>
      <c r="I40" s="847"/>
      <c r="J40" s="528"/>
      <c r="K40" s="393"/>
      <c r="L40" s="393"/>
      <c r="M40" s="393"/>
    </row>
    <row r="41" spans="1:13" s="16" customFormat="1" ht="20.100000000000001" hidden="1" customHeight="1">
      <c r="B41" s="393"/>
      <c r="C41" s="840" t="s">
        <v>2387</v>
      </c>
      <c r="D41" s="841"/>
      <c r="E41" s="398" t="s">
        <v>543</v>
      </c>
      <c r="F41" s="398" t="s">
        <v>895</v>
      </c>
      <c r="G41" s="398" t="s">
        <v>896</v>
      </c>
      <c r="H41" s="398" t="s">
        <v>897</v>
      </c>
      <c r="I41" s="398" t="s">
        <v>898</v>
      </c>
      <c r="J41" s="393"/>
      <c r="K41" s="393"/>
      <c r="L41" s="393"/>
      <c r="M41" s="393"/>
    </row>
    <row r="42" spans="1:13" s="16" customFormat="1" ht="20.100000000000001" hidden="1" customHeight="1">
      <c r="B42" s="393"/>
      <c r="C42" s="842"/>
      <c r="D42" s="843"/>
      <c r="E42" s="529" t="s">
        <v>862</v>
      </c>
      <c r="F42" s="530" t="s">
        <v>863</v>
      </c>
      <c r="G42" s="530" t="s">
        <v>864</v>
      </c>
      <c r="H42" s="530" t="s">
        <v>865</v>
      </c>
      <c r="I42" s="399" t="s">
        <v>867</v>
      </c>
      <c r="J42" s="393"/>
      <c r="K42" s="393"/>
      <c r="L42" s="393"/>
      <c r="M42" s="393"/>
    </row>
    <row r="43" spans="1:13" s="16" customFormat="1" ht="25.15" hidden="1" customHeight="1">
      <c r="B43" s="393"/>
      <c r="C43" s="400">
        <v>1</v>
      </c>
      <c r="D43" s="391" t="s">
        <v>862</v>
      </c>
      <c r="E43" s="401" t="s">
        <v>2398</v>
      </c>
      <c r="F43" s="420"/>
      <c r="G43" s="420"/>
      <c r="H43" s="420"/>
      <c r="I43" s="421"/>
      <c r="J43" s="393"/>
      <c r="K43" s="393"/>
      <c r="L43" s="393"/>
      <c r="M43" s="393"/>
    </row>
    <row r="44" spans="1:13" s="16" customFormat="1" ht="25.15" hidden="1" customHeight="1">
      <c r="B44" s="393"/>
      <c r="C44" s="400">
        <v>2</v>
      </c>
      <c r="D44" s="391" t="s">
        <v>863</v>
      </c>
      <c r="E44" s="420"/>
      <c r="F44" s="401" t="s">
        <v>2399</v>
      </c>
      <c r="G44" s="420"/>
      <c r="H44" s="420"/>
      <c r="I44" s="421"/>
      <c r="J44" s="393"/>
      <c r="K44" s="393"/>
      <c r="L44" s="393"/>
      <c r="M44" s="393"/>
    </row>
    <row r="45" spans="1:13" s="16" customFormat="1" ht="25.15" hidden="1" customHeight="1">
      <c r="B45" s="393"/>
      <c r="C45" s="400">
        <v>3</v>
      </c>
      <c r="D45" s="391" t="s">
        <v>864</v>
      </c>
      <c r="E45" s="420"/>
      <c r="F45" s="420"/>
      <c r="G45" s="401" t="s">
        <v>2400</v>
      </c>
      <c r="H45" s="420"/>
      <c r="I45" s="421"/>
      <c r="J45" s="393"/>
      <c r="K45" s="393"/>
      <c r="L45" s="393"/>
      <c r="M45" s="393"/>
    </row>
    <row r="46" spans="1:13" s="16" customFormat="1" ht="25.15" hidden="1" customHeight="1">
      <c r="B46" s="393"/>
      <c r="C46" s="400">
        <v>4</v>
      </c>
      <c r="D46" s="391" t="s">
        <v>865</v>
      </c>
      <c r="E46" s="420"/>
      <c r="F46" s="420"/>
      <c r="G46" s="420"/>
      <c r="H46" s="401" t="s">
        <v>2401</v>
      </c>
      <c r="I46" s="421"/>
      <c r="J46" s="393"/>
      <c r="K46" s="393"/>
      <c r="L46" s="393"/>
      <c r="M46" s="393"/>
    </row>
    <row r="47" spans="1:13" s="16" customFormat="1" ht="25.15" hidden="1" customHeight="1">
      <c r="B47" s="393"/>
      <c r="C47" s="400">
        <v>5</v>
      </c>
      <c r="D47" s="391" t="s">
        <v>867</v>
      </c>
      <c r="E47" s="420"/>
      <c r="F47" s="420"/>
      <c r="G47" s="420"/>
      <c r="H47" s="420"/>
      <c r="I47" s="401" t="s">
        <v>2402</v>
      </c>
      <c r="J47" s="404"/>
      <c r="K47" s="404"/>
      <c r="L47" s="404"/>
      <c r="M47" s="404"/>
    </row>
    <row r="48" spans="1:13" ht="16.5" hidden="1">
      <c r="A48" s="16"/>
      <c r="B48" s="408"/>
      <c r="C48" s="387"/>
      <c r="D48" s="387"/>
      <c r="E48" s="387"/>
      <c r="F48" s="387"/>
      <c r="G48" s="387"/>
      <c r="H48" s="387"/>
      <c r="I48" s="387"/>
      <c r="J48" s="387"/>
      <c r="K48" s="387"/>
      <c r="L48" s="387"/>
      <c r="M48" s="408"/>
    </row>
    <row r="49" spans="1:13" ht="16.5" hidden="1">
      <c r="A49" s="16"/>
      <c r="B49" s="408"/>
      <c r="C49" s="387"/>
      <c r="D49" s="387"/>
      <c r="E49" s="387"/>
      <c r="F49" s="387"/>
      <c r="G49" s="387"/>
      <c r="H49" s="387"/>
      <c r="I49" s="387"/>
      <c r="J49" s="387"/>
      <c r="K49" s="387"/>
      <c r="L49" s="387"/>
      <c r="M49" s="408"/>
    </row>
    <row r="50" spans="1:13" s="16" customFormat="1" ht="10.15" hidden="1" customHeight="1">
      <c r="B50" s="393"/>
      <c r="C50" s="840" t="s">
        <v>2396</v>
      </c>
      <c r="D50" s="841"/>
      <c r="E50" s="841"/>
      <c r="F50" s="841"/>
      <c r="G50" s="841"/>
      <c r="H50" s="841"/>
      <c r="I50" s="846"/>
      <c r="J50" s="405"/>
      <c r="K50" s="387"/>
      <c r="L50" s="387"/>
      <c r="M50" s="393"/>
    </row>
    <row r="51" spans="1:13" s="16" customFormat="1" ht="10.15" hidden="1" customHeight="1">
      <c r="B51" s="393"/>
      <c r="C51" s="842"/>
      <c r="D51" s="843"/>
      <c r="E51" s="843"/>
      <c r="F51" s="843"/>
      <c r="G51" s="843"/>
      <c r="H51" s="843"/>
      <c r="I51" s="847"/>
      <c r="J51" s="405"/>
      <c r="K51" s="387"/>
      <c r="L51" s="387"/>
      <c r="M51" s="393"/>
    </row>
    <row r="52" spans="1:13" s="16" customFormat="1" ht="20.100000000000001" hidden="1" customHeight="1">
      <c r="B52" s="393"/>
      <c r="C52" s="840" t="s">
        <v>2390</v>
      </c>
      <c r="D52" s="841"/>
      <c r="E52" s="398" t="s">
        <v>899</v>
      </c>
      <c r="F52" s="398" t="s">
        <v>900</v>
      </c>
      <c r="G52" s="398" t="s">
        <v>901</v>
      </c>
      <c r="H52" s="398" t="s">
        <v>2404</v>
      </c>
      <c r="I52" s="398" t="s">
        <v>2405</v>
      </c>
      <c r="J52" s="393"/>
      <c r="K52" s="393"/>
      <c r="L52" s="393"/>
      <c r="M52" s="393"/>
    </row>
    <row r="53" spans="1:13" s="16" customFormat="1" ht="20.100000000000001" hidden="1" customHeight="1">
      <c r="B53" s="393"/>
      <c r="C53" s="842"/>
      <c r="D53" s="843"/>
      <c r="E53" s="529" t="s">
        <v>862</v>
      </c>
      <c r="F53" s="530" t="s">
        <v>863</v>
      </c>
      <c r="G53" s="530" t="s">
        <v>864</v>
      </c>
      <c r="H53" s="530" t="s">
        <v>865</v>
      </c>
      <c r="I53" s="399" t="s">
        <v>867</v>
      </c>
      <c r="J53" s="405"/>
      <c r="K53" s="387"/>
      <c r="L53" s="387"/>
      <c r="M53" s="393"/>
    </row>
    <row r="54" spans="1:13" s="16" customFormat="1" ht="25.15" hidden="1" customHeight="1">
      <c r="B54" s="393"/>
      <c r="C54" s="400">
        <v>1</v>
      </c>
      <c r="D54" s="391" t="s">
        <v>862</v>
      </c>
      <c r="E54" s="401" t="s">
        <v>2398</v>
      </c>
      <c r="F54" s="420"/>
      <c r="G54" s="420"/>
      <c r="H54" s="420"/>
      <c r="I54" s="421"/>
      <c r="J54" s="405"/>
      <c r="K54" s="387"/>
      <c r="L54" s="387"/>
      <c r="M54" s="393"/>
    </row>
    <row r="55" spans="1:13" s="16" customFormat="1" ht="25.15" hidden="1" customHeight="1">
      <c r="B55" s="393"/>
      <c r="C55" s="400">
        <v>2</v>
      </c>
      <c r="D55" s="391" t="s">
        <v>863</v>
      </c>
      <c r="E55" s="420"/>
      <c r="F55" s="401" t="s">
        <v>2399</v>
      </c>
      <c r="G55" s="420"/>
      <c r="H55" s="420"/>
      <c r="I55" s="421"/>
      <c r="J55" s="405"/>
      <c r="K55" s="387"/>
      <c r="L55" s="387"/>
      <c r="M55" s="393"/>
    </row>
    <row r="56" spans="1:13" s="16" customFormat="1" ht="25.15" hidden="1" customHeight="1">
      <c r="B56" s="393"/>
      <c r="C56" s="400">
        <v>3</v>
      </c>
      <c r="D56" s="391" t="s">
        <v>864</v>
      </c>
      <c r="E56" s="420"/>
      <c r="F56" s="420"/>
      <c r="G56" s="401" t="s">
        <v>2400</v>
      </c>
      <c r="H56" s="420"/>
      <c r="I56" s="421"/>
      <c r="J56" s="405"/>
      <c r="K56" s="387"/>
      <c r="L56" s="387"/>
      <c r="M56" s="393"/>
    </row>
    <row r="57" spans="1:13" s="16" customFormat="1" ht="25.15" hidden="1" customHeight="1">
      <c r="B57" s="393"/>
      <c r="C57" s="400">
        <v>4</v>
      </c>
      <c r="D57" s="391" t="s">
        <v>865</v>
      </c>
      <c r="E57" s="420"/>
      <c r="F57" s="420"/>
      <c r="G57" s="420"/>
      <c r="H57" s="401" t="s">
        <v>2401</v>
      </c>
      <c r="I57" s="421"/>
      <c r="J57" s="405"/>
      <c r="K57" s="387"/>
      <c r="L57" s="387"/>
      <c r="M57" s="393"/>
    </row>
    <row r="58" spans="1:13" s="16" customFormat="1" ht="25.15" hidden="1" customHeight="1">
      <c r="B58" s="393"/>
      <c r="C58" s="400">
        <v>5</v>
      </c>
      <c r="D58" s="391" t="s">
        <v>867</v>
      </c>
      <c r="E58" s="420"/>
      <c r="F58" s="420"/>
      <c r="G58" s="420"/>
      <c r="H58" s="420"/>
      <c r="I58" s="401" t="s">
        <v>2402</v>
      </c>
      <c r="J58" s="405"/>
      <c r="K58" s="387"/>
      <c r="L58" s="387"/>
      <c r="M58" s="393"/>
    </row>
    <row r="59" spans="1:13" ht="16.5" hidden="1">
      <c r="A59" s="16"/>
      <c r="B59" s="408"/>
      <c r="C59" s="387"/>
      <c r="D59" s="387"/>
      <c r="E59" s="387"/>
      <c r="F59" s="387"/>
      <c r="G59" s="387"/>
      <c r="H59" s="387"/>
      <c r="I59" s="387"/>
      <c r="J59" s="387"/>
      <c r="K59" s="387"/>
      <c r="L59" s="387"/>
      <c r="M59" s="408"/>
    </row>
    <row r="60" spans="1:13" ht="16.5" hidden="1">
      <c r="A60" s="16"/>
      <c r="B60" s="408"/>
      <c r="C60" s="387"/>
      <c r="D60" s="387"/>
      <c r="E60" s="387"/>
      <c r="F60" s="387"/>
      <c r="G60" s="387"/>
      <c r="H60" s="387"/>
      <c r="I60" s="387"/>
      <c r="J60" s="387"/>
      <c r="K60" s="387"/>
      <c r="L60" s="387"/>
      <c r="M60" s="408"/>
    </row>
    <row r="61" spans="1:13" s="16" customFormat="1" ht="10.15" hidden="1" customHeight="1">
      <c r="B61" s="393"/>
      <c r="C61" s="840" t="s">
        <v>2396</v>
      </c>
      <c r="D61" s="841"/>
      <c r="E61" s="841"/>
      <c r="F61" s="841"/>
      <c r="G61" s="841"/>
      <c r="H61" s="841"/>
      <c r="I61" s="846"/>
      <c r="J61" s="387"/>
      <c r="K61" s="387"/>
      <c r="L61" s="387"/>
      <c r="M61" s="393"/>
    </row>
    <row r="62" spans="1:13" s="16" customFormat="1" ht="10.15" hidden="1" customHeight="1">
      <c r="B62" s="393"/>
      <c r="C62" s="842"/>
      <c r="D62" s="843"/>
      <c r="E62" s="843"/>
      <c r="F62" s="843"/>
      <c r="G62" s="843"/>
      <c r="H62" s="843"/>
      <c r="I62" s="847"/>
      <c r="J62" s="387"/>
      <c r="K62" s="387"/>
      <c r="L62" s="387"/>
      <c r="M62" s="393"/>
    </row>
    <row r="63" spans="1:13" s="16" customFormat="1" ht="20.100000000000001" hidden="1" customHeight="1">
      <c r="B63" s="393"/>
      <c r="C63" s="840" t="s">
        <v>2393</v>
      </c>
      <c r="D63" s="841"/>
      <c r="E63" s="398" t="s">
        <v>2407</v>
      </c>
      <c r="F63" s="398" t="s">
        <v>2408</v>
      </c>
      <c r="G63" s="398" t="s">
        <v>2409</v>
      </c>
      <c r="H63" s="398" t="s">
        <v>2410</v>
      </c>
      <c r="I63" s="398" t="s">
        <v>2411</v>
      </c>
      <c r="J63" s="405"/>
      <c r="K63" s="387"/>
      <c r="L63" s="387"/>
      <c r="M63" s="393"/>
    </row>
    <row r="64" spans="1:13" s="16" customFormat="1" ht="20.100000000000001" hidden="1" customHeight="1">
      <c r="B64" s="393"/>
      <c r="C64" s="842"/>
      <c r="D64" s="843"/>
      <c r="E64" s="529" t="s">
        <v>862</v>
      </c>
      <c r="F64" s="530" t="s">
        <v>863</v>
      </c>
      <c r="G64" s="530" t="s">
        <v>864</v>
      </c>
      <c r="H64" s="530" t="s">
        <v>865</v>
      </c>
      <c r="I64" s="399" t="s">
        <v>867</v>
      </c>
      <c r="J64" s="405"/>
      <c r="K64" s="387"/>
      <c r="L64" s="387"/>
      <c r="M64" s="393"/>
    </row>
    <row r="65" spans="1:13" s="16" customFormat="1" ht="25.15" hidden="1" customHeight="1">
      <c r="B65" s="393"/>
      <c r="C65" s="400">
        <v>1</v>
      </c>
      <c r="D65" s="391" t="s">
        <v>862</v>
      </c>
      <c r="E65" s="401" t="s">
        <v>2398</v>
      </c>
      <c r="F65" s="420"/>
      <c r="G65" s="420"/>
      <c r="H65" s="420"/>
      <c r="I65" s="421"/>
      <c r="J65" s="405"/>
      <c r="K65" s="387"/>
      <c r="L65" s="387"/>
      <c r="M65" s="393"/>
    </row>
    <row r="66" spans="1:13" s="16" customFormat="1" ht="25.15" hidden="1" customHeight="1">
      <c r="B66" s="393"/>
      <c r="C66" s="400">
        <v>2</v>
      </c>
      <c r="D66" s="391" t="s">
        <v>863</v>
      </c>
      <c r="E66" s="420"/>
      <c r="F66" s="401" t="s">
        <v>2399</v>
      </c>
      <c r="G66" s="420"/>
      <c r="H66" s="420"/>
      <c r="I66" s="421"/>
      <c r="J66" s="405"/>
      <c r="K66" s="387"/>
      <c r="L66" s="387"/>
      <c r="M66" s="393"/>
    </row>
    <row r="67" spans="1:13" s="16" customFormat="1" ht="25.15" hidden="1" customHeight="1">
      <c r="B67" s="393"/>
      <c r="C67" s="400">
        <v>3</v>
      </c>
      <c r="D67" s="391" t="s">
        <v>864</v>
      </c>
      <c r="E67" s="420"/>
      <c r="F67" s="420"/>
      <c r="G67" s="401" t="s">
        <v>2400</v>
      </c>
      <c r="H67" s="420"/>
      <c r="I67" s="421"/>
      <c r="J67" s="405"/>
      <c r="K67" s="387"/>
      <c r="L67" s="387"/>
      <c r="M67" s="393"/>
    </row>
    <row r="68" spans="1:13" s="16" customFormat="1" ht="25.15" hidden="1" customHeight="1">
      <c r="B68" s="393"/>
      <c r="C68" s="400">
        <v>4</v>
      </c>
      <c r="D68" s="391" t="s">
        <v>865</v>
      </c>
      <c r="E68" s="420"/>
      <c r="F68" s="420"/>
      <c r="G68" s="420"/>
      <c r="H68" s="401" t="s">
        <v>2401</v>
      </c>
      <c r="I68" s="421"/>
      <c r="J68" s="405"/>
      <c r="K68" s="387"/>
      <c r="L68" s="387"/>
      <c r="M68" s="393"/>
    </row>
    <row r="69" spans="1:13" s="16" customFormat="1" ht="25.15" hidden="1" customHeight="1">
      <c r="B69" s="393"/>
      <c r="C69" s="400">
        <v>5</v>
      </c>
      <c r="D69" s="391" t="s">
        <v>867</v>
      </c>
      <c r="E69" s="420"/>
      <c r="F69" s="420"/>
      <c r="G69" s="420"/>
      <c r="H69" s="420"/>
      <c r="I69" s="401" t="s">
        <v>2402</v>
      </c>
      <c r="J69" s="405"/>
      <c r="K69" s="387"/>
      <c r="L69" s="387"/>
      <c r="M69" s="393"/>
    </row>
    <row r="70" spans="1:13" ht="16.5" hidden="1">
      <c r="A70" s="16"/>
      <c r="B70" s="408"/>
      <c r="C70" s="387"/>
      <c r="D70" s="387"/>
      <c r="E70" s="387"/>
      <c r="F70" s="387"/>
      <c r="G70" s="387"/>
      <c r="H70" s="387"/>
      <c r="I70" s="387"/>
      <c r="J70" s="387"/>
      <c r="K70" s="387"/>
      <c r="L70" s="387"/>
      <c r="M70" s="408"/>
    </row>
    <row r="71" spans="1:13" ht="17.45" hidden="1">
      <c r="A71" s="16"/>
      <c r="B71" s="408"/>
      <c r="C71" s="394" t="s">
        <v>892</v>
      </c>
      <c r="D71" s="393"/>
      <c r="E71" s="393"/>
      <c r="F71" s="393"/>
      <c r="G71" s="393"/>
      <c r="H71" s="393"/>
      <c r="I71" s="393"/>
      <c r="J71" s="393"/>
      <c r="K71" s="393"/>
      <c r="L71" s="393"/>
      <c r="M71" s="408"/>
    </row>
    <row r="72" spans="1:13" ht="16.5" hidden="1">
      <c r="A72" s="16"/>
      <c r="B72" s="408"/>
      <c r="C72" s="393"/>
      <c r="D72" s="393"/>
      <c r="E72" s="393"/>
      <c r="F72" s="393"/>
      <c r="G72" s="393"/>
      <c r="H72" s="393"/>
      <c r="I72" s="393"/>
      <c r="J72" s="393"/>
      <c r="K72" s="393"/>
      <c r="L72" s="393"/>
      <c r="M72" s="408"/>
    </row>
    <row r="73" spans="1:13" ht="57" hidden="1" customHeight="1">
      <c r="A73" s="16"/>
      <c r="B73" s="408"/>
      <c r="C73" s="865" t="s">
        <v>893</v>
      </c>
      <c r="D73" s="866"/>
      <c r="E73" s="866"/>
      <c r="F73" s="866"/>
      <c r="G73" s="866"/>
      <c r="H73" s="866"/>
      <c r="I73" s="866"/>
      <c r="J73" s="866"/>
      <c r="K73" s="866"/>
      <c r="L73" s="867"/>
      <c r="M73" s="408"/>
    </row>
    <row r="74" spans="1:13" ht="16.5" hidden="1">
      <c r="A74" s="16"/>
      <c r="B74" s="408"/>
      <c r="C74" s="393"/>
      <c r="D74" s="393"/>
      <c r="E74" s="393"/>
      <c r="F74" s="393"/>
      <c r="G74" s="393"/>
      <c r="H74" s="393"/>
      <c r="I74" s="393"/>
      <c r="J74" s="393"/>
      <c r="K74" s="393"/>
      <c r="L74" s="393"/>
      <c r="M74" s="408"/>
    </row>
    <row r="75" spans="1:13" ht="16.5">
      <c r="A75" s="16"/>
      <c r="B75" s="616"/>
      <c r="C75" s="271" t="s">
        <v>415</v>
      </c>
      <c r="D75" s="616"/>
      <c r="E75" s="616"/>
      <c r="F75" s="616"/>
      <c r="G75" s="616"/>
      <c r="H75" s="616"/>
      <c r="I75" s="616"/>
      <c r="J75" s="616"/>
      <c r="K75" s="616"/>
      <c r="L75" s="616"/>
      <c r="M75" s="616"/>
    </row>
    <row r="76" spans="1:13" ht="16.5">
      <c r="A76" s="16"/>
      <c r="B76" s="616"/>
      <c r="C76" s="16" t="s">
        <v>2412</v>
      </c>
      <c r="D76" s="616"/>
      <c r="E76" s="616"/>
      <c r="F76" s="616"/>
      <c r="G76" s="616"/>
      <c r="H76" s="616"/>
      <c r="I76" s="616"/>
      <c r="J76" s="616"/>
      <c r="K76" s="616"/>
      <c r="L76" s="616"/>
      <c r="M76" s="616"/>
    </row>
  </sheetData>
  <sheetProtection formatColumns="0"/>
  <mergeCells count="28">
    <mergeCell ref="C10:L10"/>
    <mergeCell ref="D14:D15"/>
    <mergeCell ref="E14:E15"/>
    <mergeCell ref="F14:F15"/>
    <mergeCell ref="G14:G15"/>
    <mergeCell ref="H14:L14"/>
    <mergeCell ref="C14:C16"/>
    <mergeCell ref="C24:L24"/>
    <mergeCell ref="C29:L29"/>
    <mergeCell ref="C33:D33"/>
    <mergeCell ref="C34:D34"/>
    <mergeCell ref="H34:I34"/>
    <mergeCell ref="E33:G33"/>
    <mergeCell ref="H33:I33"/>
    <mergeCell ref="E34:G34"/>
    <mergeCell ref="C35:D35"/>
    <mergeCell ref="H35:I35"/>
    <mergeCell ref="C36:D36"/>
    <mergeCell ref="H36:I36"/>
    <mergeCell ref="E35:G35"/>
    <mergeCell ref="E36:G36"/>
    <mergeCell ref="C73:L73"/>
    <mergeCell ref="C63:D64"/>
    <mergeCell ref="C39:I40"/>
    <mergeCell ref="C50:I51"/>
    <mergeCell ref="C41:D42"/>
    <mergeCell ref="C52:D53"/>
    <mergeCell ref="C61:I62"/>
  </mergeCells>
  <conditionalFormatting sqref="D20:E20">
    <cfRule type="expression" dxfId="262" priority="2">
      <formula>ISNUMBER(D20)</formula>
    </cfRule>
  </conditionalFormatting>
  <conditionalFormatting sqref="D18:E19">
    <cfRule type="expression" dxfId="261" priority="8">
      <formula>ISNUMBER(D18)</formula>
    </cfRule>
  </conditionalFormatting>
  <conditionalFormatting sqref="E17">
    <cfRule type="expression" dxfId="260" priority="38">
      <formula>ISNUMBER(E17)</formula>
    </cfRule>
  </conditionalFormatting>
  <conditionalFormatting sqref="E34:E36">
    <cfRule type="expression" dxfId="259" priority="12">
      <formula>ISNUMBER(E34)</formula>
    </cfRule>
  </conditionalFormatting>
  <conditionalFormatting sqref="E43">
    <cfRule type="expression" dxfId="258" priority="37">
      <formula>ISNUMBER(E43)</formula>
    </cfRule>
  </conditionalFormatting>
  <conditionalFormatting sqref="E54">
    <cfRule type="expression" dxfId="257" priority="11">
      <formula>ISNUMBER(E54)</formula>
    </cfRule>
  </conditionalFormatting>
  <conditionalFormatting sqref="E65">
    <cfRule type="expression" dxfId="256" priority="27">
      <formula>ISNUMBER(E65)</formula>
    </cfRule>
  </conditionalFormatting>
  <conditionalFormatting sqref="F44">
    <cfRule type="expression" dxfId="255" priority="36">
      <formula>ISNUMBER(F44)</formula>
    </cfRule>
  </conditionalFormatting>
  <conditionalFormatting sqref="F55">
    <cfRule type="expression" dxfId="254" priority="31">
      <formula>ISNUMBER(F55)</formula>
    </cfRule>
  </conditionalFormatting>
  <conditionalFormatting sqref="F66">
    <cfRule type="expression" dxfId="253" priority="26">
      <formula>ISNUMBER(F66)</formula>
    </cfRule>
  </conditionalFormatting>
  <conditionalFormatting sqref="G45">
    <cfRule type="expression" dxfId="252" priority="35">
      <formula>ISNUMBER(G45)</formula>
    </cfRule>
  </conditionalFormatting>
  <conditionalFormatting sqref="G56">
    <cfRule type="expression" dxfId="251" priority="30">
      <formula>ISNUMBER(G56)</formula>
    </cfRule>
  </conditionalFormatting>
  <conditionalFormatting sqref="G67">
    <cfRule type="expression" dxfId="250" priority="25">
      <formula>ISNUMBER(G67)</formula>
    </cfRule>
  </conditionalFormatting>
  <conditionalFormatting sqref="H46">
    <cfRule type="expression" dxfId="249" priority="34">
      <formula>ISNUMBER(H46)</formula>
    </cfRule>
  </conditionalFormatting>
  <conditionalFormatting sqref="H57">
    <cfRule type="expression" dxfId="248" priority="29">
      <formula>ISNUMBER(H57)</formula>
    </cfRule>
  </conditionalFormatting>
  <conditionalFormatting sqref="H68">
    <cfRule type="expression" dxfId="247" priority="24">
      <formula>ISNUMBER(H68)</formula>
    </cfRule>
  </conditionalFormatting>
  <conditionalFormatting sqref="H34:I36">
    <cfRule type="expression" dxfId="246" priority="13">
      <formula>ISNUMBER(H34)</formula>
    </cfRule>
  </conditionalFormatting>
  <conditionalFormatting sqref="H17:L20">
    <cfRule type="expression" dxfId="245" priority="3">
      <formula>ISNUMBER(H17)</formula>
    </cfRule>
  </conditionalFormatting>
  <conditionalFormatting sqref="I47">
    <cfRule type="expression" dxfId="244" priority="33">
      <formula>ISNUMBER(I47)</formula>
    </cfRule>
  </conditionalFormatting>
  <conditionalFormatting sqref="I58">
    <cfRule type="expression" dxfId="243" priority="28">
      <formula>ISNUMBER(I58)</formula>
    </cfRule>
  </conditionalFormatting>
  <conditionalFormatting sqref="I69">
    <cfRule type="expression" dxfId="242" priority="23">
      <formula>ISNUMBER(I69)</formula>
    </cfRule>
  </conditionalFormatting>
  <conditionalFormatting sqref="M17:M19">
    <cfRule type="expression" dxfId="241" priority="1">
      <formula>ISNUMBER(M17)</formula>
    </cfRule>
  </conditionalFormatting>
  <pageMargins left="0.70866141732283472" right="0.70866141732283472" top="0.74803149606299213" bottom="0.74803149606299213" header="0.31496062992125984" footer="0.31496062992125984"/>
  <pageSetup paperSize="9" scale="60" fitToHeight="0" orientation="landscape" r:id="rId1"/>
  <headerFooter scaleWithDoc="0">
    <oddHeader>&amp;R&amp;F</oddHeader>
    <oddFooter>&amp;L&amp;D &amp;T&amp;RPage &amp;P of &amp;N&amp;C&amp;1#&amp;"Calibri"&amp;10&amp;K000000Classification: Confidential</oddFooter>
  </headerFooter>
  <rowBreaks count="2" manualBreakCount="2">
    <brk id="25" max="13" man="1"/>
    <brk id="59" max="1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0">
    <pageSetUpPr fitToPage="1"/>
  </sheetPr>
  <dimension ref="B2:J22"/>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2" width="11.7109375" style="231" customWidth="1"/>
    <col min="3" max="3" width="11.7109375" style="254" customWidth="1"/>
    <col min="4" max="4" width="28" style="250" customWidth="1"/>
    <col min="5" max="5" width="32.7109375"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01" t="s">
        <v>2587</v>
      </c>
      <c r="C2" s="701"/>
      <c r="D2" s="701"/>
      <c r="E2" s="701"/>
      <c r="F2" s="701"/>
      <c r="G2" s="701"/>
      <c r="H2" s="701"/>
      <c r="I2" s="701"/>
      <c r="J2" s="701"/>
    </row>
    <row r="3" spans="2:10" ht="32.25" customHeight="1">
      <c r="B3" s="252" t="s">
        <v>436</v>
      </c>
      <c r="C3" s="252" t="s">
        <v>437</v>
      </c>
      <c r="D3" s="252" t="s">
        <v>438</v>
      </c>
      <c r="E3" s="252" t="s">
        <v>69</v>
      </c>
      <c r="F3" s="267" t="s">
        <v>439</v>
      </c>
      <c r="G3" s="252" t="s">
        <v>440</v>
      </c>
      <c r="H3" s="470" t="s">
        <v>604</v>
      </c>
      <c r="I3" s="252" t="s">
        <v>441</v>
      </c>
      <c r="J3" s="252" t="s">
        <v>370</v>
      </c>
    </row>
    <row r="4" spans="2:10" ht="57.75" customHeight="1">
      <c r="B4" s="256" t="s">
        <v>2588</v>
      </c>
      <c r="C4" s="256" t="s">
        <v>2420</v>
      </c>
      <c r="D4" s="257" t="s">
        <v>2421</v>
      </c>
      <c r="E4" s="257" t="s">
        <v>2589</v>
      </c>
      <c r="F4" s="256" t="s">
        <v>446</v>
      </c>
      <c r="G4" s="257" t="s">
        <v>2590</v>
      </c>
      <c r="H4" s="257" t="s">
        <v>2591</v>
      </c>
      <c r="I4" s="327" t="s">
        <v>623</v>
      </c>
      <c r="J4" s="619" t="s">
        <v>611</v>
      </c>
    </row>
    <row r="5" spans="2:10" ht="57.75" customHeight="1">
      <c r="B5" s="256" t="s">
        <v>2592</v>
      </c>
      <c r="C5" s="256" t="s">
        <v>2426</v>
      </c>
      <c r="D5" s="257" t="s">
        <v>2427</v>
      </c>
      <c r="E5" s="257" t="s">
        <v>2428</v>
      </c>
      <c r="F5" s="256" t="s">
        <v>454</v>
      </c>
      <c r="G5" s="257" t="s">
        <v>2429</v>
      </c>
      <c r="H5" s="257" t="s">
        <v>2430</v>
      </c>
      <c r="I5" s="327"/>
      <c r="J5" s="619" t="s">
        <v>455</v>
      </c>
    </row>
    <row r="6" spans="2:10" ht="57.75" customHeight="1">
      <c r="B6" s="256" t="s">
        <v>2593</v>
      </c>
      <c r="C6" s="256" t="s">
        <v>2432</v>
      </c>
      <c r="D6" s="257" t="s">
        <v>2427</v>
      </c>
      <c r="E6" s="257" t="s">
        <v>2433</v>
      </c>
      <c r="F6" s="256" t="s">
        <v>454</v>
      </c>
      <c r="G6" s="257" t="s">
        <v>2429</v>
      </c>
      <c r="H6" s="257" t="s">
        <v>2430</v>
      </c>
      <c r="I6" s="327"/>
      <c r="J6" s="619" t="s">
        <v>455</v>
      </c>
    </row>
    <row r="7" spans="2:10" ht="57.75" customHeight="1">
      <c r="B7" s="256" t="s">
        <v>2594</v>
      </c>
      <c r="C7" s="256" t="s">
        <v>2435</v>
      </c>
      <c r="D7" s="257" t="s">
        <v>2427</v>
      </c>
      <c r="E7" s="257" t="s">
        <v>2433</v>
      </c>
      <c r="F7" s="256" t="s">
        <v>454</v>
      </c>
      <c r="G7" s="257" t="s">
        <v>2429</v>
      </c>
      <c r="H7" s="257" t="s">
        <v>2430</v>
      </c>
      <c r="I7" s="327"/>
      <c r="J7" s="619" t="s">
        <v>455</v>
      </c>
    </row>
    <row r="8" spans="2:10" ht="57.75" customHeight="1">
      <c r="B8" s="256" t="s">
        <v>2595</v>
      </c>
      <c r="C8" s="256" t="s">
        <v>2437</v>
      </c>
      <c r="D8" s="257" t="s">
        <v>2438</v>
      </c>
      <c r="E8" s="257" t="s">
        <v>2433</v>
      </c>
      <c r="F8" s="256" t="s">
        <v>454</v>
      </c>
      <c r="G8" s="257" t="s">
        <v>2439</v>
      </c>
      <c r="H8" s="257" t="s">
        <v>2440</v>
      </c>
      <c r="I8" s="327"/>
      <c r="J8" s="619" t="s">
        <v>455</v>
      </c>
    </row>
    <row r="9" spans="2:10" ht="57.75" customHeight="1">
      <c r="B9" s="256" t="s">
        <v>2596</v>
      </c>
      <c r="C9" s="256" t="s">
        <v>2442</v>
      </c>
      <c r="D9" s="257" t="s">
        <v>2438</v>
      </c>
      <c r="E9" s="257" t="s">
        <v>2433</v>
      </c>
      <c r="F9" s="256" t="s">
        <v>454</v>
      </c>
      <c r="G9" s="257" t="s">
        <v>2439</v>
      </c>
      <c r="H9" s="257" t="s">
        <v>2440</v>
      </c>
      <c r="I9" s="327"/>
      <c r="J9" s="619" t="s">
        <v>455</v>
      </c>
    </row>
    <row r="10" spans="2:10" ht="57.75" customHeight="1">
      <c r="B10" s="256" t="s">
        <v>2597</v>
      </c>
      <c r="C10" s="256" t="s">
        <v>2444</v>
      </c>
      <c r="D10" s="257" t="s">
        <v>2438</v>
      </c>
      <c r="E10" s="257" t="s">
        <v>2433</v>
      </c>
      <c r="F10" s="256" t="s">
        <v>454</v>
      </c>
      <c r="G10" s="257" t="s">
        <v>2439</v>
      </c>
      <c r="H10" s="257" t="s">
        <v>2440</v>
      </c>
      <c r="I10" s="327"/>
      <c r="J10" s="619" t="s">
        <v>455</v>
      </c>
    </row>
    <row r="11" spans="2:10" ht="57.75" customHeight="1">
      <c r="B11" s="256" t="s">
        <v>2598</v>
      </c>
      <c r="C11" s="256" t="s">
        <v>2446</v>
      </c>
      <c r="D11" s="257" t="s">
        <v>2447</v>
      </c>
      <c r="E11" s="257" t="s">
        <v>2448</v>
      </c>
      <c r="F11" s="256" t="s">
        <v>454</v>
      </c>
      <c r="G11" s="257" t="s">
        <v>2449</v>
      </c>
      <c r="H11" s="257" t="s">
        <v>2450</v>
      </c>
      <c r="I11" s="327"/>
      <c r="J11" s="619" t="s">
        <v>455</v>
      </c>
    </row>
    <row r="12" spans="2:10" ht="57.75" customHeight="1">
      <c r="B12" s="256" t="s">
        <v>2599</v>
      </c>
      <c r="C12" s="256" t="s">
        <v>2452</v>
      </c>
      <c r="D12" s="257" t="s">
        <v>2447</v>
      </c>
      <c r="E12" s="257" t="s">
        <v>2448</v>
      </c>
      <c r="F12" s="256" t="s">
        <v>454</v>
      </c>
      <c r="G12" s="257" t="s">
        <v>2449</v>
      </c>
      <c r="H12" s="257" t="s">
        <v>2450</v>
      </c>
      <c r="I12" s="327"/>
      <c r="J12" s="619" t="s">
        <v>455</v>
      </c>
    </row>
    <row r="13" spans="2:10" ht="57.75" customHeight="1">
      <c r="B13" s="256" t="s">
        <v>2600</v>
      </c>
      <c r="C13" s="256" t="s">
        <v>1745</v>
      </c>
      <c r="D13" s="257" t="s">
        <v>2447</v>
      </c>
      <c r="E13" s="257" t="s">
        <v>2448</v>
      </c>
      <c r="F13" s="256" t="s">
        <v>454</v>
      </c>
      <c r="G13" s="257" t="s">
        <v>2449</v>
      </c>
      <c r="H13" s="257" t="s">
        <v>2450</v>
      </c>
      <c r="I13" s="327"/>
      <c r="J13" s="619" t="s">
        <v>455</v>
      </c>
    </row>
    <row r="14" spans="2:10" ht="57.75" customHeight="1">
      <c r="B14" s="256" t="s">
        <v>2601</v>
      </c>
      <c r="C14" s="256" t="s">
        <v>2455</v>
      </c>
      <c r="D14" s="257" t="s">
        <v>2456</v>
      </c>
      <c r="E14" s="257" t="s">
        <v>2457</v>
      </c>
      <c r="F14" s="256" t="s">
        <v>454</v>
      </c>
      <c r="G14" s="257" t="s">
        <v>2458</v>
      </c>
      <c r="H14" s="257" t="s">
        <v>2459</v>
      </c>
      <c r="I14" s="327"/>
      <c r="J14" s="619" t="s">
        <v>455</v>
      </c>
    </row>
    <row r="15" spans="2:10" ht="57.75" customHeight="1">
      <c r="B15" s="256" t="s">
        <v>2602</v>
      </c>
      <c r="C15" s="256" t="s">
        <v>2461</v>
      </c>
      <c r="D15" s="257" t="s">
        <v>2456</v>
      </c>
      <c r="E15" s="257" t="s">
        <v>2457</v>
      </c>
      <c r="F15" s="256" t="s">
        <v>454</v>
      </c>
      <c r="G15" s="257" t="s">
        <v>2458</v>
      </c>
      <c r="H15" s="257" t="s">
        <v>2459</v>
      </c>
      <c r="I15" s="327"/>
      <c r="J15" s="619" t="s">
        <v>455</v>
      </c>
    </row>
    <row r="16" spans="2:10" ht="57.75" customHeight="1">
      <c r="B16" s="256" t="s">
        <v>2603</v>
      </c>
      <c r="C16" s="256" t="s">
        <v>2463</v>
      </c>
      <c r="D16" s="257" t="s">
        <v>2456</v>
      </c>
      <c r="E16" s="257" t="s">
        <v>2457</v>
      </c>
      <c r="F16" s="256" t="s">
        <v>454</v>
      </c>
      <c r="G16" s="257" t="s">
        <v>2458</v>
      </c>
      <c r="H16" s="257" t="s">
        <v>2459</v>
      </c>
      <c r="I16" s="327"/>
      <c r="J16" s="619" t="s">
        <v>455</v>
      </c>
    </row>
    <row r="17" spans="2:10" ht="57.75" customHeight="1">
      <c r="B17" s="256" t="s">
        <v>2604</v>
      </c>
      <c r="C17" s="256" t="s">
        <v>2455</v>
      </c>
      <c r="D17" s="257" t="s">
        <v>2456</v>
      </c>
      <c r="E17" s="257" t="s">
        <v>2605</v>
      </c>
      <c r="F17" s="256" t="s">
        <v>454</v>
      </c>
      <c r="G17" s="257" t="s">
        <v>2606</v>
      </c>
      <c r="H17" s="257" t="s">
        <v>2478</v>
      </c>
      <c r="I17" s="327"/>
      <c r="J17" s="619" t="s">
        <v>455</v>
      </c>
    </row>
    <row r="18" spans="2:10" ht="57.75" customHeight="1">
      <c r="B18" s="256" t="s">
        <v>2607</v>
      </c>
      <c r="C18" s="256" t="s">
        <v>2461</v>
      </c>
      <c r="D18" s="257" t="s">
        <v>2456</v>
      </c>
      <c r="E18" s="257" t="s">
        <v>2605</v>
      </c>
      <c r="F18" s="256" t="s">
        <v>454</v>
      </c>
      <c r="G18" s="257" t="s">
        <v>2606</v>
      </c>
      <c r="H18" s="257" t="s">
        <v>2478</v>
      </c>
      <c r="I18" s="327"/>
      <c r="J18" s="619" t="s">
        <v>455</v>
      </c>
    </row>
    <row r="19" spans="2:10" ht="57.75" customHeight="1">
      <c r="B19" s="256" t="s">
        <v>2608</v>
      </c>
      <c r="C19" s="256" t="s">
        <v>2463</v>
      </c>
      <c r="D19" s="257" t="s">
        <v>2456</v>
      </c>
      <c r="E19" s="257" t="s">
        <v>2605</v>
      </c>
      <c r="F19" s="256" t="s">
        <v>454</v>
      </c>
      <c r="G19" s="257" t="s">
        <v>2606</v>
      </c>
      <c r="H19" s="257" t="s">
        <v>2478</v>
      </c>
      <c r="I19" s="327"/>
      <c r="J19" s="619" t="s">
        <v>455</v>
      </c>
    </row>
    <row r="20" spans="2:10" ht="57.75" customHeight="1">
      <c r="B20" s="256" t="s">
        <v>2609</v>
      </c>
      <c r="C20" s="256" t="s">
        <v>2463</v>
      </c>
      <c r="D20" s="257" t="s">
        <v>2456</v>
      </c>
      <c r="E20" s="257" t="s">
        <v>2472</v>
      </c>
      <c r="F20" s="256" t="s">
        <v>446</v>
      </c>
      <c r="G20" s="257" t="s">
        <v>2473</v>
      </c>
      <c r="H20" s="257" t="s">
        <v>2474</v>
      </c>
      <c r="I20" s="327"/>
      <c r="J20" s="619" t="s">
        <v>455</v>
      </c>
    </row>
    <row r="21" spans="2:10" ht="57.75" customHeight="1">
      <c r="B21" s="256" t="s">
        <v>2610</v>
      </c>
      <c r="C21" s="256" t="s">
        <v>2611</v>
      </c>
      <c r="D21" s="257" t="s">
        <v>2612</v>
      </c>
      <c r="E21" s="257" t="s">
        <v>2613</v>
      </c>
      <c r="F21" s="256" t="s">
        <v>454</v>
      </c>
      <c r="G21" s="257" t="s">
        <v>2614</v>
      </c>
      <c r="H21" s="257" t="s">
        <v>2615</v>
      </c>
      <c r="I21" s="327"/>
      <c r="J21" s="619" t="s">
        <v>455</v>
      </c>
    </row>
    <row r="22" spans="2:10" ht="57.75" customHeight="1">
      <c r="B22" s="256" t="s">
        <v>2616</v>
      </c>
      <c r="C22" s="256" t="s">
        <v>2617</v>
      </c>
      <c r="D22" s="257" t="s">
        <v>2612</v>
      </c>
      <c r="E22" s="257" t="s">
        <v>2613</v>
      </c>
      <c r="F22" s="256" t="s">
        <v>454</v>
      </c>
      <c r="G22" s="257" t="s">
        <v>2614</v>
      </c>
      <c r="H22" s="257" t="s">
        <v>2615</v>
      </c>
      <c r="I22" s="327"/>
      <c r="J22" s="619" t="s">
        <v>455</v>
      </c>
    </row>
  </sheetData>
  <autoFilter ref="B3:J22" xr:uid="{00000000-0001-0000-1800-000000000000}">
    <sortState xmlns:xlrd2="http://schemas.microsoft.com/office/spreadsheetml/2017/richdata2" ref="B4:J22">
      <sortCondition descending="1" ref="J3:J22"/>
    </sortState>
  </autoFilter>
  <sortState xmlns:xlrd2="http://schemas.microsoft.com/office/spreadsheetml/2017/richdata2" ref="C4:I35">
    <sortCondition ref="C29"/>
  </sortState>
  <mergeCells count="1">
    <mergeCell ref="B2:J2"/>
  </mergeCells>
  <conditionalFormatting sqref="B4:G22">
    <cfRule type="expression" dxfId="240" priority="22">
      <formula>OR($J4="New",$J4="Updated")</formula>
    </cfRule>
  </conditionalFormatting>
  <conditionalFormatting sqref="B5:G16">
    <cfRule type="expression" dxfId="239" priority="46">
      <formula>OR($J5="New",$J5="Updated")</formula>
    </cfRule>
  </conditionalFormatting>
  <conditionalFormatting sqref="B20:G20 B21:F22">
    <cfRule type="expression" dxfId="238" priority="161">
      <formula>OR($J20="New",$J20="Updated")</formula>
    </cfRule>
  </conditionalFormatting>
  <conditionalFormatting sqref="D3">
    <cfRule type="expression" dxfId="237" priority="31">
      <formula>OR($I3="New",$I3="Updated")</formula>
    </cfRule>
  </conditionalFormatting>
  <conditionalFormatting sqref="E21:E22">
    <cfRule type="expression" dxfId="236" priority="18">
      <formula>OR($K21="New",$K21="Updated")</formula>
    </cfRule>
  </conditionalFormatting>
  <conditionalFormatting sqref="F4:F22">
    <cfRule type="cellIs" dxfId="235" priority="2" stopIfTrue="1" operator="equal">
      <formula>"Validation"</formula>
    </cfRule>
    <cfRule type="cellIs" dxfId="234" priority="32" operator="equal">
      <formula>"Pre-populated"</formula>
    </cfRule>
  </conditionalFormatting>
  <conditionalFormatting sqref="F17:F19">
    <cfRule type="expression" dxfId="233" priority="45">
      <formula>OR($J17="New",$J17="Updated")</formula>
    </cfRule>
  </conditionalFormatting>
  <conditionalFormatting sqref="G17:G19">
    <cfRule type="expression" dxfId="232" priority="19">
      <formula>OR($J17="New",$J17="Updated")</formula>
    </cfRule>
  </conditionalFormatting>
  <conditionalFormatting sqref="G21:G22">
    <cfRule type="expression" dxfId="231" priority="16">
      <formula>OR($J21="New",$J21="Updated")</formula>
    </cfRule>
  </conditionalFormatting>
  <conditionalFormatting sqref="H3:H22">
    <cfRule type="expression" dxfId="230" priority="21">
      <formula>OR($J3="New",$J3="Updated")</formula>
    </cfRule>
  </conditionalFormatting>
  <conditionalFormatting sqref="H5:I22">
    <cfRule type="expression" dxfId="229" priority="40">
      <formula>OR($J5="New",$J5="Updated")</formula>
    </cfRule>
  </conditionalFormatting>
  <conditionalFormatting sqref="I5:I22">
    <cfRule type="expression" dxfId="228" priority="30">
      <formula>OR($J5="New",$J5="Updated")</formula>
    </cfRule>
  </conditionalFormatting>
  <conditionalFormatting sqref="J4:J22">
    <cfRule type="cellIs" dxfId="227" priority="23" operator="equal">
      <formula>"Updated"</formula>
    </cfRule>
    <cfRule type="cellIs" dxfId="226" priority="26" operator="equal">
      <formula>"New"</formula>
    </cfRule>
  </conditionalFormatting>
  <conditionalFormatting sqref="I4">
    <cfRule type="expression" dxfId="225" priority="1">
      <formula>OR($J4="New",$J4="Updated")</formula>
    </cfRule>
  </conditionalFormatting>
  <pageMargins left="0.70866141732283472" right="0.70866141732283472" top="0.74803149606299213" bottom="0.74803149606299213" header="0.31496062992125984" footer="0.31496062992125984"/>
  <pageSetup paperSize="9" scale="65"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167727D-DFBD-4390-B81D-CBBCD6270D2E}">
          <x14:formula1>
            <xm:f>RS_ValueSource!$E$46:$E$48</xm:f>
          </x14:formula1>
          <xm:sqref>J4:J22</xm:sqref>
        </x14:dataValidation>
        <x14:dataValidation type="list" allowBlank="1" showInputMessage="1" showErrorMessage="1" xr:uid="{21C3AFBC-4040-4DE9-B182-F1D28CFAE999}">
          <x14:formula1>
            <xm:f>RS_ValueSource!$E$49:$E$52</xm:f>
          </x14:formula1>
          <xm:sqref>F4:F22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pageSetUpPr fitToPage="1"/>
  </sheetPr>
  <dimension ref="A1:P133"/>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4" width="18" style="2" customWidth="1"/>
  </cols>
  <sheetData>
    <row r="1" spans="1:14" s="16" customFormat="1" ht="16.5">
      <c r="A1" s="3"/>
    </row>
    <row r="2" spans="1:14" s="16" customFormat="1" ht="16.5">
      <c r="A2" s="3"/>
    </row>
    <row r="3" spans="1:14" s="16" customFormat="1" ht="16.5">
      <c r="A3" s="3"/>
    </row>
    <row r="4" spans="1:14" s="16" customFormat="1" ht="21">
      <c r="A4" s="3"/>
      <c r="B4" s="162"/>
      <c r="C4" s="170" t="s">
        <v>365</v>
      </c>
      <c r="D4" s="163"/>
      <c r="E4" s="163"/>
      <c r="F4" s="163"/>
      <c r="G4" s="8"/>
      <c r="H4" s="163"/>
      <c r="I4" s="171"/>
      <c r="J4" s="171"/>
      <c r="K4" s="171"/>
      <c r="L4" s="8"/>
      <c r="M4" s="8" t="s">
        <v>395</v>
      </c>
      <c r="N4" s="9" t="str">
        <f>'010'!E8</f>
        <v>1234</v>
      </c>
    </row>
    <row r="5" spans="1:14" s="16" customFormat="1" ht="16.5">
      <c r="A5" s="3"/>
      <c r="B5" s="164"/>
      <c r="C5" s="164"/>
      <c r="D5" s="165"/>
      <c r="E5" s="165"/>
      <c r="F5" s="165"/>
      <c r="G5" s="166"/>
      <c r="H5" s="165"/>
    </row>
    <row r="6" spans="1:14" s="16" customFormat="1" ht="17.45">
      <c r="A6" s="3"/>
      <c r="B6" s="164"/>
      <c r="C6" s="191" t="s">
        <v>2618</v>
      </c>
      <c r="D6" s="163"/>
      <c r="E6" s="163"/>
      <c r="F6" s="163"/>
      <c r="G6" s="8"/>
      <c r="H6" s="163"/>
      <c r="I6" s="171"/>
      <c r="J6" s="171"/>
      <c r="K6" s="171"/>
      <c r="L6" s="171"/>
      <c r="M6" s="171"/>
    </row>
    <row r="7" spans="1:14" s="16" customFormat="1" ht="17.45">
      <c r="A7" s="3"/>
      <c r="B7" s="164"/>
      <c r="C7" s="76"/>
      <c r="D7" s="165"/>
      <c r="E7" s="165"/>
      <c r="F7" s="165"/>
      <c r="G7" s="166"/>
      <c r="H7" s="165"/>
    </row>
    <row r="8" spans="1:14" s="16" customFormat="1" ht="17.45">
      <c r="B8" s="164"/>
      <c r="C8" s="172" t="s">
        <v>2363</v>
      </c>
      <c r="D8" s="173"/>
      <c r="E8" s="173"/>
      <c r="F8" s="173"/>
      <c r="G8" s="174"/>
      <c r="H8" s="173"/>
      <c r="I8" s="175"/>
      <c r="J8" s="175"/>
      <c r="K8" s="175"/>
      <c r="L8" s="175"/>
    </row>
    <row r="9" spans="1:14" s="16" customFormat="1" ht="16.5"/>
    <row r="10" spans="1:14" s="16" customFormat="1" ht="51" customHeight="1">
      <c r="C10" s="897" t="s">
        <v>2619</v>
      </c>
      <c r="D10" s="898"/>
      <c r="E10" s="898"/>
      <c r="F10" s="898"/>
      <c r="G10" s="898"/>
      <c r="H10" s="898"/>
      <c r="I10" s="898"/>
      <c r="J10" s="898"/>
      <c r="K10" s="898"/>
      <c r="L10" s="898"/>
      <c r="M10" s="915"/>
    </row>
    <row r="11" spans="1:14" s="16" customFormat="1" ht="16.5"/>
    <row r="12" spans="1:14" s="16" customFormat="1" ht="17.45">
      <c r="C12" s="176" t="s">
        <v>886</v>
      </c>
    </row>
    <row r="14" spans="1:14" s="16" customFormat="1" ht="16.5" customHeight="1">
      <c r="C14" s="844" t="s">
        <v>2365</v>
      </c>
      <c r="D14" s="787" t="s">
        <v>2366</v>
      </c>
      <c r="E14" s="787" t="s">
        <v>2367</v>
      </c>
      <c r="F14" s="787" t="s">
        <v>2368</v>
      </c>
      <c r="G14" s="848" t="s">
        <v>2369</v>
      </c>
      <c r="H14" s="741" t="s">
        <v>2620</v>
      </c>
      <c r="I14" s="790"/>
      <c r="J14" s="790"/>
      <c r="K14" s="790"/>
      <c r="L14" s="790"/>
      <c r="M14" s="742"/>
      <c r="N14" s="880" t="s">
        <v>2371</v>
      </c>
    </row>
    <row r="15" spans="1:14" s="16" customFormat="1" ht="16.5">
      <c r="C15" s="773"/>
      <c r="D15" s="788"/>
      <c r="E15" s="788"/>
      <c r="F15" s="788"/>
      <c r="G15" s="914"/>
      <c r="H15" s="168" t="s">
        <v>861</v>
      </c>
      <c r="I15" s="168" t="s">
        <v>862</v>
      </c>
      <c r="J15" s="168" t="s">
        <v>863</v>
      </c>
      <c r="K15" s="168" t="s">
        <v>864</v>
      </c>
      <c r="L15" s="168" t="s">
        <v>865</v>
      </c>
      <c r="M15" s="168" t="s">
        <v>867</v>
      </c>
      <c r="N15" s="881"/>
    </row>
    <row r="16" spans="1:14" s="16" customFormat="1" ht="57.75" customHeight="1">
      <c r="C16" s="179" t="s">
        <v>2372</v>
      </c>
      <c r="D16" s="487" t="s">
        <v>2621</v>
      </c>
      <c r="E16" s="487" t="s">
        <v>2622</v>
      </c>
      <c r="F16" s="487" t="s">
        <v>2623</v>
      </c>
      <c r="G16" s="487" t="s">
        <v>2624</v>
      </c>
      <c r="H16" s="487" t="s">
        <v>2625</v>
      </c>
      <c r="I16" s="487" t="s">
        <v>2626</v>
      </c>
      <c r="J16" s="487" t="s">
        <v>2627</v>
      </c>
      <c r="K16" s="487" t="s">
        <v>2628</v>
      </c>
      <c r="L16" s="487" t="s">
        <v>2629</v>
      </c>
      <c r="M16" s="487" t="s">
        <v>2630</v>
      </c>
      <c r="N16" s="487" t="s">
        <v>2631</v>
      </c>
    </row>
    <row r="17" spans="3:14" s="16" customFormat="1" ht="57.75" hidden="1" customHeight="1">
      <c r="C17" s="179" t="s">
        <v>2377</v>
      </c>
      <c r="D17" s="487" t="s">
        <v>2621</v>
      </c>
      <c r="E17" s="487" t="s">
        <v>2622</v>
      </c>
      <c r="F17" s="487" t="s">
        <v>2623</v>
      </c>
      <c r="G17" s="487" t="s">
        <v>2624</v>
      </c>
      <c r="H17" s="487" t="s">
        <v>2625</v>
      </c>
      <c r="I17" s="487" t="s">
        <v>2626</v>
      </c>
      <c r="J17" s="487" t="s">
        <v>2627</v>
      </c>
      <c r="K17" s="487" t="s">
        <v>2628</v>
      </c>
      <c r="L17" s="487" t="s">
        <v>2629</v>
      </c>
      <c r="M17" s="487" t="s">
        <v>2630</v>
      </c>
      <c r="N17" s="487" t="s">
        <v>2631</v>
      </c>
    </row>
    <row r="18" spans="3:14" s="16" customFormat="1" ht="57.75" customHeight="1">
      <c r="C18" s="181" t="s">
        <v>2378</v>
      </c>
      <c r="D18" s="487" t="s">
        <v>2632</v>
      </c>
      <c r="E18" s="487" t="s">
        <v>2633</v>
      </c>
      <c r="F18" s="487" t="s">
        <v>2634</v>
      </c>
      <c r="G18" s="487" t="s">
        <v>2635</v>
      </c>
      <c r="H18" s="488" t="s">
        <v>2636</v>
      </c>
      <c r="I18" s="488" t="s">
        <v>2637</v>
      </c>
      <c r="J18" s="488" t="s">
        <v>2638</v>
      </c>
      <c r="K18" s="488" t="s">
        <v>2639</v>
      </c>
      <c r="L18" s="488" t="s">
        <v>2640</v>
      </c>
      <c r="M18" s="488" t="s">
        <v>2641</v>
      </c>
      <c r="N18" s="488" t="s">
        <v>2642</v>
      </c>
    </row>
    <row r="19" spans="3:14" s="16" customFormat="1" ht="39.75" customHeight="1">
      <c r="C19" s="322" t="s">
        <v>526</v>
      </c>
      <c r="D19" s="487" t="s">
        <v>2643</v>
      </c>
      <c r="E19" s="487" t="s">
        <v>2644</v>
      </c>
      <c r="F19" s="334"/>
      <c r="G19" s="334"/>
      <c r="H19" s="488" t="s">
        <v>2645</v>
      </c>
      <c r="I19" s="488" t="s">
        <v>2646</v>
      </c>
      <c r="J19" s="488" t="s">
        <v>2647</v>
      </c>
      <c r="K19" s="488" t="s">
        <v>2648</v>
      </c>
      <c r="L19" s="488" t="s">
        <v>2649</v>
      </c>
      <c r="M19" s="488" t="s">
        <v>2650</v>
      </c>
      <c r="N19" s="488" t="s">
        <v>2651</v>
      </c>
    </row>
    <row r="20" spans="3:14" s="16" customFormat="1" ht="16.5"/>
    <row r="21" spans="3:14" s="2" customFormat="1" ht="17.45">
      <c r="C21" s="172" t="s">
        <v>2383</v>
      </c>
      <c r="D21" s="173"/>
      <c r="E21" s="173"/>
      <c r="F21" s="173"/>
      <c r="G21" s="174"/>
      <c r="H21" s="174"/>
      <c r="I21" s="173"/>
      <c r="J21" s="175"/>
      <c r="K21" s="175"/>
      <c r="L21" s="175"/>
      <c r="M21" s="175"/>
      <c r="N21" s="616"/>
    </row>
    <row r="22" spans="3:14" s="2" customFormat="1" ht="16.5">
      <c r="C22" s="16"/>
      <c r="D22" s="16"/>
      <c r="E22" s="16"/>
      <c r="F22" s="16"/>
      <c r="G22" s="16"/>
      <c r="H22" s="16"/>
      <c r="I22" s="16"/>
      <c r="J22" s="16"/>
      <c r="K22" s="16"/>
      <c r="L22" s="16"/>
      <c r="M22" s="16"/>
      <c r="N22" s="616"/>
    </row>
    <row r="23" spans="3:14" s="2" customFormat="1" ht="62.25" customHeight="1">
      <c r="C23" s="882" t="s">
        <v>2652</v>
      </c>
      <c r="D23" s="883"/>
      <c r="E23" s="883"/>
      <c r="F23" s="883"/>
      <c r="G23" s="883"/>
      <c r="H23" s="883"/>
      <c r="I23" s="883"/>
      <c r="J23" s="883"/>
      <c r="K23" s="883"/>
      <c r="L23" s="883"/>
      <c r="M23" s="919"/>
      <c r="N23" s="616"/>
    </row>
    <row r="24" spans="3:14" s="2" customFormat="1" ht="7.5" customHeight="1">
      <c r="C24" s="16"/>
      <c r="D24" s="16"/>
      <c r="E24" s="16"/>
      <c r="F24" s="16"/>
      <c r="G24" s="16"/>
      <c r="H24" s="16"/>
      <c r="I24" s="16"/>
      <c r="J24" s="16"/>
      <c r="K24" s="16"/>
      <c r="L24" s="16"/>
      <c r="M24" s="16"/>
      <c r="N24" s="616"/>
    </row>
    <row r="25" spans="3:14" s="2" customFormat="1" ht="17.45">
      <c r="C25" s="176" t="s">
        <v>886</v>
      </c>
      <c r="D25" s="16"/>
      <c r="E25" s="16"/>
      <c r="F25" s="16"/>
      <c r="G25" s="16"/>
      <c r="H25" s="16"/>
      <c r="I25" s="16"/>
      <c r="J25" s="16"/>
      <c r="K25" s="16"/>
      <c r="L25" s="16"/>
      <c r="M25" s="16"/>
      <c r="N25" s="616"/>
    </row>
    <row r="27" spans="3:14" s="16" customFormat="1" ht="16.5">
      <c r="C27" s="893" t="s">
        <v>2365</v>
      </c>
      <c r="D27" s="787" t="s">
        <v>2366</v>
      </c>
      <c r="E27" s="787" t="s">
        <v>2367</v>
      </c>
      <c r="F27" s="787" t="s">
        <v>2368</v>
      </c>
      <c r="G27" s="848" t="s">
        <v>2369</v>
      </c>
      <c r="H27" s="741" t="s">
        <v>2524</v>
      </c>
      <c r="I27" s="790"/>
      <c r="J27" s="790"/>
      <c r="K27" s="790"/>
      <c r="L27" s="790"/>
      <c r="M27" s="880" t="s">
        <v>2371</v>
      </c>
    </row>
    <row r="28" spans="3:14" s="16" customFormat="1" ht="16.5">
      <c r="C28" s="888"/>
      <c r="D28" s="788"/>
      <c r="E28" s="788"/>
      <c r="F28" s="788"/>
      <c r="G28" s="914"/>
      <c r="H28" s="168" t="s">
        <v>862</v>
      </c>
      <c r="I28" s="168" t="s">
        <v>863</v>
      </c>
      <c r="J28" s="168" t="s">
        <v>864</v>
      </c>
      <c r="K28" s="168" t="s">
        <v>865</v>
      </c>
      <c r="L28" s="293" t="s">
        <v>867</v>
      </c>
      <c r="M28" s="881"/>
    </row>
    <row r="29" spans="3:14" s="16" customFormat="1" ht="57.75" customHeight="1">
      <c r="C29" s="179" t="s">
        <v>2372</v>
      </c>
      <c r="D29" s="487" t="s">
        <v>2621</v>
      </c>
      <c r="E29" s="487" t="s">
        <v>2622</v>
      </c>
      <c r="F29" s="487" t="s">
        <v>2623</v>
      </c>
      <c r="G29" s="487" t="s">
        <v>2624</v>
      </c>
      <c r="H29" s="487" t="s">
        <v>2653</v>
      </c>
      <c r="I29" s="487" t="s">
        <v>2654</v>
      </c>
      <c r="J29" s="487" t="s">
        <v>2655</v>
      </c>
      <c r="K29" s="487" t="s">
        <v>2656</v>
      </c>
      <c r="L29" s="487" t="s">
        <v>2657</v>
      </c>
      <c r="M29" s="487" t="s">
        <v>2658</v>
      </c>
    </row>
    <row r="30" spans="3:14" s="16" customFormat="1" ht="57.75" hidden="1" customHeight="1">
      <c r="C30" s="179" t="s">
        <v>2377</v>
      </c>
      <c r="D30" s="487" t="s">
        <v>2621</v>
      </c>
      <c r="E30" s="487" t="s">
        <v>2622</v>
      </c>
      <c r="F30" s="487" t="s">
        <v>2623</v>
      </c>
      <c r="G30" s="487" t="s">
        <v>2624</v>
      </c>
      <c r="H30" s="487" t="s">
        <v>2653</v>
      </c>
      <c r="I30" s="487" t="s">
        <v>2654</v>
      </c>
      <c r="J30" s="487" t="s">
        <v>2655</v>
      </c>
      <c r="K30" s="487" t="s">
        <v>2656</v>
      </c>
      <c r="L30" s="487" t="s">
        <v>2657</v>
      </c>
      <c r="M30" s="487" t="s">
        <v>2658</v>
      </c>
    </row>
    <row r="31" spans="3:14" s="16" customFormat="1" ht="57.75" customHeight="1">
      <c r="C31" s="181" t="s">
        <v>2378</v>
      </c>
      <c r="D31" s="487" t="s">
        <v>2632</v>
      </c>
      <c r="E31" s="487" t="s">
        <v>2633</v>
      </c>
      <c r="F31" s="487" t="s">
        <v>2634</v>
      </c>
      <c r="G31" s="487" t="s">
        <v>2635</v>
      </c>
      <c r="H31" s="488" t="s">
        <v>2659</v>
      </c>
      <c r="I31" s="488" t="s">
        <v>2660</v>
      </c>
      <c r="J31" s="488" t="s">
        <v>2661</v>
      </c>
      <c r="K31" s="488" t="s">
        <v>2662</v>
      </c>
      <c r="L31" s="488" t="s">
        <v>2663</v>
      </c>
      <c r="M31" s="488" t="s">
        <v>2664</v>
      </c>
    </row>
    <row r="32" spans="3:14" s="16" customFormat="1" ht="40.15" customHeight="1">
      <c r="C32" s="322" t="s">
        <v>526</v>
      </c>
      <c r="D32" s="487" t="s">
        <v>2643</v>
      </c>
      <c r="E32" s="487" t="s">
        <v>2644</v>
      </c>
      <c r="F32" s="334"/>
      <c r="G32" s="334"/>
      <c r="H32" s="488" t="s">
        <v>2665</v>
      </c>
      <c r="I32" s="488" t="s">
        <v>2666</v>
      </c>
      <c r="J32" s="488" t="s">
        <v>2667</v>
      </c>
      <c r="K32" s="488" t="s">
        <v>2668</v>
      </c>
      <c r="L32" s="488" t="s">
        <v>2669</v>
      </c>
      <c r="M32" s="488" t="s">
        <v>2670</v>
      </c>
    </row>
    <row r="33" spans="1:13" s="16" customFormat="1" ht="16.5"/>
    <row r="34" spans="1:13" s="16" customFormat="1" ht="16.5"/>
    <row r="35" spans="1:13" s="2" customFormat="1" ht="17.45">
      <c r="A35" s="616"/>
      <c r="B35" s="616"/>
      <c r="C35" s="172" t="s">
        <v>2543</v>
      </c>
      <c r="D35" s="173"/>
      <c r="E35" s="173"/>
      <c r="F35" s="173"/>
      <c r="G35" s="174"/>
      <c r="H35" s="174"/>
      <c r="I35" s="173"/>
      <c r="J35" s="175"/>
      <c r="K35" s="175"/>
      <c r="L35" s="175"/>
      <c r="M35" s="175"/>
    </row>
    <row r="36" spans="1:13" s="2" customFormat="1" ht="16.5">
      <c r="A36" s="616"/>
      <c r="B36" s="616"/>
      <c r="C36" s="16"/>
      <c r="D36" s="16"/>
      <c r="E36" s="16"/>
      <c r="F36" s="16"/>
      <c r="G36" s="16"/>
      <c r="H36" s="16"/>
      <c r="I36" s="16"/>
      <c r="J36" s="16"/>
      <c r="K36" s="16"/>
      <c r="L36" s="16"/>
      <c r="M36" s="16"/>
    </row>
    <row r="37" spans="1:13" s="2" customFormat="1" ht="65.25" customHeight="1">
      <c r="A37" s="616"/>
      <c r="B37" s="616"/>
      <c r="C37" s="897" t="s">
        <v>2671</v>
      </c>
      <c r="D37" s="898"/>
      <c r="E37" s="898"/>
      <c r="F37" s="898"/>
      <c r="G37" s="898"/>
      <c r="H37" s="898"/>
      <c r="I37" s="898"/>
      <c r="J37" s="898"/>
      <c r="K37" s="898"/>
      <c r="L37" s="898"/>
      <c r="M37" s="915"/>
    </row>
    <row r="38" spans="1:13" s="2" customFormat="1" ht="16.5">
      <c r="A38" s="616"/>
      <c r="B38" s="616"/>
      <c r="C38" s="16"/>
      <c r="D38" s="16"/>
      <c r="E38" s="16"/>
      <c r="F38" s="16"/>
      <c r="G38" s="16"/>
      <c r="H38" s="16"/>
      <c r="I38" s="16"/>
      <c r="J38" s="16"/>
      <c r="K38" s="16"/>
      <c r="L38" s="16"/>
      <c r="M38" s="16"/>
    </row>
    <row r="39" spans="1:13" s="2" customFormat="1" ht="17.45">
      <c r="A39" s="616"/>
      <c r="B39" s="616"/>
      <c r="C39" s="176" t="s">
        <v>886</v>
      </c>
      <c r="D39" s="16"/>
      <c r="E39" s="16"/>
      <c r="F39" s="16"/>
      <c r="G39" s="16"/>
      <c r="H39" s="16"/>
      <c r="I39" s="16"/>
      <c r="J39" s="16"/>
      <c r="K39" s="16"/>
      <c r="L39" s="16"/>
      <c r="M39" s="16"/>
    </row>
    <row r="41" spans="1:13" ht="15" customHeight="1">
      <c r="A41" s="616"/>
      <c r="B41" s="616"/>
      <c r="C41" s="893"/>
      <c r="D41" s="893" t="s">
        <v>2367</v>
      </c>
      <c r="E41" s="889" t="s">
        <v>2370</v>
      </c>
      <c r="F41" s="889"/>
      <c r="G41" s="889"/>
      <c r="H41" s="889"/>
      <c r="I41" s="890"/>
      <c r="J41" s="3"/>
      <c r="K41" s="616"/>
      <c r="L41" s="616"/>
      <c r="M41" s="616"/>
    </row>
    <row r="42" spans="1:13" ht="15.95">
      <c r="A42" s="616"/>
      <c r="B42" s="616"/>
      <c r="C42" s="833"/>
      <c r="D42" s="833"/>
      <c r="E42" s="189" t="s">
        <v>862</v>
      </c>
      <c r="F42" s="168" t="s">
        <v>863</v>
      </c>
      <c r="G42" s="168" t="s">
        <v>864</v>
      </c>
      <c r="H42" s="168" t="s">
        <v>865</v>
      </c>
      <c r="I42" s="168" t="s">
        <v>867</v>
      </c>
      <c r="J42" s="3"/>
      <c r="K42" s="616"/>
      <c r="L42" s="616"/>
      <c r="M42" s="616"/>
    </row>
    <row r="43" spans="1:13" ht="57.75" customHeight="1">
      <c r="A43" s="24">
        <v>502</v>
      </c>
      <c r="B43" s="616"/>
      <c r="C43" s="137" t="s">
        <v>2545</v>
      </c>
      <c r="D43" s="107" t="s">
        <v>2672</v>
      </c>
      <c r="E43" s="107" t="s">
        <v>2673</v>
      </c>
      <c r="F43" s="107" t="s">
        <v>2674</v>
      </c>
      <c r="G43" s="107" t="s">
        <v>2675</v>
      </c>
      <c r="H43" s="107" t="s">
        <v>2676</v>
      </c>
      <c r="I43" s="107" t="s">
        <v>2677</v>
      </c>
      <c r="J43" s="3"/>
      <c r="K43" s="616"/>
      <c r="L43" s="616"/>
      <c r="M43" s="616"/>
    </row>
    <row r="44" spans="1:13" ht="57.75" customHeight="1">
      <c r="A44" s="616"/>
      <c r="B44" s="616"/>
      <c r="C44" s="137" t="s">
        <v>2552</v>
      </c>
      <c r="D44" s="107" t="s">
        <v>2644</v>
      </c>
      <c r="E44" s="107" t="s">
        <v>2678</v>
      </c>
      <c r="F44" s="107" t="s">
        <v>2679</v>
      </c>
      <c r="G44" s="107" t="s">
        <v>2680</v>
      </c>
      <c r="H44" s="107" t="s">
        <v>2681</v>
      </c>
      <c r="I44" s="107" t="s">
        <v>2682</v>
      </c>
      <c r="J44" s="3"/>
      <c r="K44" s="616"/>
      <c r="L44" s="616"/>
      <c r="M44" s="616"/>
    </row>
    <row r="45" spans="1:13" ht="57.75" customHeight="1">
      <c r="A45" s="616"/>
      <c r="B45" s="616"/>
      <c r="C45" s="137" t="s">
        <v>2558</v>
      </c>
      <c r="D45" s="335" t="s">
        <v>2683</v>
      </c>
      <c r="E45" s="335" t="s">
        <v>2683</v>
      </c>
      <c r="F45" s="335" t="s">
        <v>2683</v>
      </c>
      <c r="G45" s="335" t="s">
        <v>2683</v>
      </c>
      <c r="H45" s="335" t="s">
        <v>2683</v>
      </c>
      <c r="I45" s="335" t="s">
        <v>2683</v>
      </c>
      <c r="J45" s="3"/>
      <c r="K45" s="616"/>
      <c r="L45" s="616"/>
      <c r="M45" s="616"/>
    </row>
    <row r="46" spans="1:13" ht="57.75" customHeight="1">
      <c r="A46" s="616"/>
      <c r="B46" s="616"/>
      <c r="C46" s="139" t="s">
        <v>2560</v>
      </c>
      <c r="D46" s="341" t="s">
        <v>2684</v>
      </c>
      <c r="E46" s="341" t="s">
        <v>2684</v>
      </c>
      <c r="F46" s="341" t="s">
        <v>2684</v>
      </c>
      <c r="G46" s="341" t="s">
        <v>2684</v>
      </c>
      <c r="H46" s="341" t="s">
        <v>2684</v>
      </c>
      <c r="I46" s="341" t="s">
        <v>2684</v>
      </c>
      <c r="J46" s="3"/>
      <c r="K46" s="616"/>
      <c r="L46" s="616"/>
      <c r="M46" s="616"/>
    </row>
    <row r="47" spans="1:13" ht="25.5" customHeight="1">
      <c r="A47" s="616"/>
      <c r="B47" s="616"/>
      <c r="C47" s="894"/>
      <c r="D47" s="895"/>
      <c r="E47" s="895"/>
      <c r="F47" s="895"/>
      <c r="G47" s="895"/>
      <c r="H47" s="895"/>
      <c r="I47" s="896"/>
      <c r="J47" s="3"/>
      <c r="K47" s="616"/>
      <c r="L47" s="616"/>
      <c r="M47" s="616"/>
    </row>
    <row r="48" spans="1:13" ht="57.75" customHeight="1">
      <c r="A48" s="616"/>
      <c r="B48" s="616"/>
      <c r="C48" s="192" t="s">
        <v>2562</v>
      </c>
      <c r="D48" s="335" t="s">
        <v>2644</v>
      </c>
      <c r="E48" s="335" t="s">
        <v>2685</v>
      </c>
      <c r="F48" s="335" t="s">
        <v>2686</v>
      </c>
      <c r="G48" s="335" t="s">
        <v>2687</v>
      </c>
      <c r="H48" s="335" t="s">
        <v>2688</v>
      </c>
      <c r="I48" s="335" t="s">
        <v>2689</v>
      </c>
      <c r="J48" s="3"/>
      <c r="K48" s="616"/>
      <c r="L48" s="616"/>
      <c r="M48" s="616"/>
    </row>
    <row r="49" spans="3:10" ht="57.75" customHeight="1">
      <c r="C49" s="137" t="s">
        <v>2568</v>
      </c>
      <c r="D49" s="335" t="s">
        <v>2690</v>
      </c>
      <c r="E49" s="335" t="s">
        <v>2690</v>
      </c>
      <c r="F49" s="335" t="s">
        <v>2690</v>
      </c>
      <c r="G49" s="335" t="s">
        <v>2690</v>
      </c>
      <c r="H49" s="335" t="s">
        <v>2690</v>
      </c>
      <c r="I49" s="335" t="s">
        <v>2690</v>
      </c>
      <c r="J49" s="3"/>
    </row>
    <row r="50" spans="3:10" ht="57.75" customHeight="1">
      <c r="C50" s="137" t="s">
        <v>2570</v>
      </c>
      <c r="D50" s="342" t="s">
        <v>2691</v>
      </c>
      <c r="E50" s="342" t="s">
        <v>2691</v>
      </c>
      <c r="F50" s="342" t="s">
        <v>2691</v>
      </c>
      <c r="G50" s="342" t="s">
        <v>2691</v>
      </c>
      <c r="H50" s="342" t="s">
        <v>2691</v>
      </c>
      <c r="I50" s="342" t="s">
        <v>2691</v>
      </c>
      <c r="J50" s="3"/>
    </row>
    <row r="52" spans="3:10" s="2" customFormat="1">
      <c r="C52" s="616"/>
      <c r="D52" s="616"/>
      <c r="E52" s="616"/>
      <c r="F52" s="616"/>
      <c r="G52" s="616"/>
      <c r="H52" s="616"/>
      <c r="I52" s="616"/>
      <c r="J52" s="616"/>
    </row>
    <row r="53" spans="3:10" s="2" customFormat="1">
      <c r="C53" s="616"/>
      <c r="D53" s="616"/>
      <c r="E53" s="616"/>
      <c r="F53" s="616"/>
      <c r="G53" s="616"/>
      <c r="H53" s="616"/>
      <c r="I53" s="616"/>
      <c r="J53" s="616"/>
    </row>
    <row r="54" spans="3:10" s="2" customFormat="1">
      <c r="C54" s="616"/>
      <c r="D54" s="616"/>
      <c r="E54" s="616"/>
      <c r="F54" s="616"/>
      <c r="G54" s="616"/>
      <c r="H54" s="616"/>
      <c r="I54" s="616"/>
      <c r="J54" s="616"/>
    </row>
    <row r="55" spans="3:10" s="2" customFormat="1">
      <c r="C55" s="616"/>
      <c r="D55" s="616"/>
      <c r="E55" s="616"/>
      <c r="F55" s="616"/>
      <c r="G55" s="616"/>
      <c r="H55" s="616"/>
      <c r="I55" s="616"/>
      <c r="J55" s="616"/>
    </row>
    <row r="56" spans="3:10" s="2" customFormat="1">
      <c r="C56" s="616"/>
      <c r="D56" s="616"/>
      <c r="E56" s="616"/>
      <c r="F56" s="616"/>
      <c r="G56" s="616"/>
      <c r="H56" s="616"/>
      <c r="I56" s="616"/>
      <c r="J56" s="616"/>
    </row>
    <row r="57" spans="3:10" s="2" customFormat="1">
      <c r="C57" s="616"/>
      <c r="D57" s="616"/>
      <c r="E57" s="616"/>
      <c r="F57" s="616"/>
      <c r="G57" s="616"/>
      <c r="H57" s="616"/>
      <c r="I57" s="616"/>
      <c r="J57" s="616"/>
    </row>
    <row r="58" spans="3:10" s="2" customFormat="1">
      <c r="C58" s="616"/>
      <c r="D58" s="616"/>
      <c r="E58" s="616"/>
      <c r="F58" s="616"/>
      <c r="G58" s="616"/>
      <c r="H58" s="616"/>
      <c r="I58" s="616"/>
      <c r="J58" s="616"/>
    </row>
    <row r="59" spans="3:10" s="2" customFormat="1">
      <c r="C59" s="616"/>
      <c r="D59" s="616"/>
      <c r="E59" s="616"/>
      <c r="F59" s="616"/>
      <c r="G59" s="616"/>
      <c r="H59" s="616"/>
      <c r="I59" s="616"/>
      <c r="J59" s="616"/>
    </row>
    <row r="60" spans="3:10" s="2" customFormat="1">
      <c r="C60" s="616"/>
      <c r="D60" s="616"/>
      <c r="E60" s="616"/>
      <c r="F60" s="616"/>
      <c r="G60" s="616"/>
      <c r="H60" s="616"/>
      <c r="I60" s="616"/>
      <c r="J60" s="616"/>
    </row>
    <row r="61" spans="3:10" s="2" customFormat="1">
      <c r="C61" s="616"/>
      <c r="D61" s="616"/>
      <c r="E61" s="616"/>
      <c r="F61" s="616"/>
      <c r="G61" s="616"/>
      <c r="H61" s="616"/>
      <c r="I61" s="616"/>
      <c r="J61" s="616"/>
    </row>
    <row r="63" spans="3:10" s="2" customFormat="1">
      <c r="C63" s="616"/>
      <c r="D63" s="616"/>
      <c r="E63" s="616"/>
      <c r="F63" s="616"/>
      <c r="G63" s="616"/>
      <c r="H63" s="616"/>
      <c r="I63" s="616"/>
      <c r="J63" s="616"/>
    </row>
    <row r="64" spans="3:10" s="2" customFormat="1">
      <c r="C64" s="616"/>
      <c r="D64" s="616"/>
      <c r="E64" s="616"/>
      <c r="F64" s="616"/>
      <c r="G64" s="616"/>
      <c r="H64" s="616"/>
      <c r="I64" s="616"/>
      <c r="J64" s="616"/>
    </row>
    <row r="66" spans="2:13" hidden="1">
      <c r="B66" s="638"/>
      <c r="C66" s="638"/>
      <c r="D66" s="638"/>
      <c r="E66" s="638"/>
      <c r="F66" s="638"/>
      <c r="G66" s="638"/>
      <c r="H66" s="638"/>
      <c r="I66" s="638"/>
      <c r="J66" s="638"/>
      <c r="K66" s="638"/>
      <c r="L66" s="638"/>
      <c r="M66" s="616"/>
    </row>
    <row r="67" spans="2:13" s="16" customFormat="1" ht="17.45" hidden="1">
      <c r="B67" s="386"/>
      <c r="C67" s="390" t="s">
        <v>2572</v>
      </c>
      <c r="D67" s="388"/>
      <c r="E67" s="388"/>
      <c r="F67" s="388"/>
      <c r="G67" s="389"/>
      <c r="H67" s="389"/>
      <c r="I67" s="388"/>
      <c r="J67" s="393"/>
      <c r="K67" s="393"/>
      <c r="L67" s="393"/>
      <c r="M67" s="175"/>
    </row>
    <row r="68" spans="2:13" s="16" customFormat="1" ht="16.5" hidden="1">
      <c r="B68" s="392"/>
      <c r="C68" s="392"/>
      <c r="D68" s="392"/>
      <c r="E68" s="392"/>
      <c r="F68" s="392"/>
      <c r="G68" s="392"/>
      <c r="H68" s="392"/>
      <c r="I68" s="392"/>
      <c r="J68" s="392"/>
      <c r="K68" s="392"/>
      <c r="L68" s="392"/>
    </row>
    <row r="69" spans="2:13" s="16" customFormat="1" ht="93.75" hidden="1" customHeight="1">
      <c r="B69" s="392"/>
      <c r="C69" s="916" t="s">
        <v>2692</v>
      </c>
      <c r="D69" s="917"/>
      <c r="E69" s="917"/>
      <c r="F69" s="917"/>
      <c r="G69" s="917"/>
      <c r="H69" s="917"/>
      <c r="I69" s="917"/>
      <c r="J69" s="917"/>
      <c r="K69" s="918"/>
      <c r="L69" s="407"/>
      <c r="M69" s="188"/>
    </row>
    <row r="70" spans="2:13" s="16" customFormat="1" ht="16.5" hidden="1">
      <c r="B70" s="392"/>
      <c r="C70" s="392"/>
      <c r="D70" s="392"/>
      <c r="E70" s="392"/>
      <c r="F70" s="392"/>
      <c r="G70" s="392"/>
      <c r="H70" s="392"/>
      <c r="I70" s="392"/>
      <c r="J70" s="392"/>
      <c r="K70" s="392"/>
      <c r="L70" s="392"/>
    </row>
    <row r="71" spans="2:13" s="16" customFormat="1" ht="17.45" hidden="1">
      <c r="B71" s="392"/>
      <c r="C71" s="394" t="s">
        <v>886</v>
      </c>
      <c r="D71" s="392"/>
      <c r="E71" s="392"/>
      <c r="F71" s="392"/>
      <c r="G71" s="392"/>
      <c r="H71" s="392"/>
      <c r="I71" s="392"/>
      <c r="J71" s="392"/>
      <c r="K71" s="392"/>
      <c r="L71" s="392"/>
    </row>
    <row r="72" spans="2:13" s="16" customFormat="1" ht="17.45" hidden="1">
      <c r="B72" s="392"/>
      <c r="C72" s="394"/>
      <c r="D72" s="392"/>
      <c r="E72" s="392"/>
      <c r="F72" s="392"/>
      <c r="G72" s="392"/>
      <c r="H72" s="392"/>
      <c r="I72" s="392"/>
      <c r="J72" s="392"/>
      <c r="K72" s="392"/>
      <c r="L72" s="392"/>
    </row>
    <row r="73" spans="2:13" s="16" customFormat="1" ht="20.100000000000001" hidden="1" customHeight="1">
      <c r="B73" s="392"/>
      <c r="C73" s="887" t="s">
        <v>2397</v>
      </c>
      <c r="D73" s="1082"/>
      <c r="E73" s="1082"/>
      <c r="F73" s="1082"/>
      <c r="G73" s="1082"/>
      <c r="H73" s="1082"/>
      <c r="I73" s="1082"/>
      <c r="J73" s="1082"/>
      <c r="K73" s="1082"/>
      <c r="L73" s="392"/>
    </row>
    <row r="74" spans="2:13" s="16" customFormat="1" ht="16.5" hidden="1">
      <c r="B74" s="392"/>
      <c r="C74" s="422"/>
      <c r="D74" s="423"/>
      <c r="E74" s="423"/>
      <c r="F74" s="423"/>
      <c r="G74" s="423"/>
      <c r="H74" s="423"/>
      <c r="I74" s="423"/>
      <c r="J74" s="423"/>
      <c r="K74" s="424"/>
      <c r="L74" s="392"/>
    </row>
    <row r="75" spans="2:13" hidden="1">
      <c r="B75" s="638"/>
      <c r="C75" s="639"/>
      <c r="D75" s="638"/>
      <c r="E75" s="638"/>
      <c r="F75" s="638"/>
      <c r="G75" s="638"/>
      <c r="H75" s="638"/>
      <c r="I75" s="638"/>
      <c r="J75" s="638"/>
      <c r="K75" s="640"/>
      <c r="L75" s="638"/>
      <c r="M75" s="616"/>
    </row>
    <row r="76" spans="2:13" hidden="1">
      <c r="B76" s="638"/>
      <c r="C76" s="639"/>
      <c r="D76" s="638"/>
      <c r="E76" s="638"/>
      <c r="F76" s="638"/>
      <c r="G76" s="638"/>
      <c r="H76" s="638"/>
      <c r="I76" s="638"/>
      <c r="J76" s="638"/>
      <c r="K76" s="640"/>
      <c r="L76" s="638"/>
      <c r="M76" s="616"/>
    </row>
    <row r="77" spans="2:13" hidden="1">
      <c r="B77" s="638"/>
      <c r="C77" s="639"/>
      <c r="D77" s="638"/>
      <c r="E77" s="638"/>
      <c r="F77" s="638"/>
      <c r="G77" s="638"/>
      <c r="H77" s="638"/>
      <c r="I77" s="638"/>
      <c r="J77" s="638"/>
      <c r="K77" s="640"/>
      <c r="L77" s="638"/>
      <c r="M77" s="616"/>
    </row>
    <row r="78" spans="2:13" hidden="1">
      <c r="B78" s="638"/>
      <c r="C78" s="639"/>
      <c r="D78" s="638"/>
      <c r="E78" s="638"/>
      <c r="F78" s="638"/>
      <c r="G78" s="638"/>
      <c r="H78" s="638"/>
      <c r="I78" s="638"/>
      <c r="J78" s="638"/>
      <c r="K78" s="640"/>
      <c r="L78" s="638"/>
      <c r="M78" s="616"/>
    </row>
    <row r="79" spans="2:13" hidden="1">
      <c r="B79" s="638"/>
      <c r="C79" s="639"/>
      <c r="D79" s="638"/>
      <c r="E79" s="638"/>
      <c r="F79" s="638"/>
      <c r="G79" s="638"/>
      <c r="H79" s="638"/>
      <c r="I79" s="638"/>
      <c r="J79" s="638"/>
      <c r="K79" s="640"/>
      <c r="L79" s="638"/>
      <c r="M79" s="616"/>
    </row>
    <row r="80" spans="2:13" hidden="1">
      <c r="B80" s="638"/>
      <c r="C80" s="639"/>
      <c r="D80" s="638"/>
      <c r="E80" s="638"/>
      <c r="F80" s="638"/>
      <c r="G80" s="638"/>
      <c r="H80" s="638"/>
      <c r="I80" s="638"/>
      <c r="J80" s="638"/>
      <c r="K80" s="640"/>
      <c r="L80" s="638"/>
      <c r="M80" s="616"/>
    </row>
    <row r="81" spans="2:12" hidden="1">
      <c r="B81" s="638"/>
      <c r="C81" s="639"/>
      <c r="D81" s="638"/>
      <c r="E81" s="638"/>
      <c r="F81" s="638"/>
      <c r="G81" s="638"/>
      <c r="H81" s="638"/>
      <c r="I81" s="638"/>
      <c r="J81" s="638"/>
      <c r="K81" s="640"/>
      <c r="L81" s="638"/>
    </row>
    <row r="82" spans="2:12" hidden="1">
      <c r="B82" s="638"/>
      <c r="C82" s="639"/>
      <c r="D82" s="638"/>
      <c r="E82" s="638"/>
      <c r="F82" s="638"/>
      <c r="G82" s="638"/>
      <c r="H82" s="638"/>
      <c r="I82" s="638"/>
      <c r="J82" s="638"/>
      <c r="K82" s="640"/>
      <c r="L82" s="638"/>
    </row>
    <row r="83" spans="2:12" hidden="1">
      <c r="B83" s="638"/>
      <c r="C83" s="639"/>
      <c r="D83" s="638"/>
      <c r="E83" s="638"/>
      <c r="F83" s="638"/>
      <c r="G83" s="638"/>
      <c r="H83" s="638"/>
      <c r="I83" s="638"/>
      <c r="J83" s="638"/>
      <c r="K83" s="640"/>
      <c r="L83" s="638"/>
    </row>
    <row r="84" spans="2:12" hidden="1">
      <c r="B84" s="638"/>
      <c r="C84" s="639"/>
      <c r="D84" s="638"/>
      <c r="E84" s="638"/>
      <c r="F84" s="638"/>
      <c r="G84" s="638"/>
      <c r="H84" s="638"/>
      <c r="I84" s="638"/>
      <c r="J84" s="638"/>
      <c r="K84" s="640"/>
      <c r="L84" s="638"/>
    </row>
    <row r="85" spans="2:12" hidden="1">
      <c r="B85" s="638"/>
      <c r="C85" s="639"/>
      <c r="D85" s="638"/>
      <c r="E85" s="638"/>
      <c r="F85" s="638"/>
      <c r="G85" s="638"/>
      <c r="H85" s="638"/>
      <c r="I85" s="638"/>
      <c r="J85" s="638"/>
      <c r="K85" s="640"/>
      <c r="L85" s="638"/>
    </row>
    <row r="86" spans="2:12" hidden="1">
      <c r="B86" s="638"/>
      <c r="C86" s="639"/>
      <c r="D86" s="638"/>
      <c r="E86" s="638"/>
      <c r="F86" s="638"/>
      <c r="G86" s="638"/>
      <c r="H86" s="638"/>
      <c r="I86" s="638"/>
      <c r="J86" s="638"/>
      <c r="K86" s="640"/>
      <c r="L86" s="638"/>
    </row>
    <row r="87" spans="2:12" hidden="1">
      <c r="B87" s="638"/>
      <c r="C87" s="639"/>
      <c r="D87" s="638"/>
      <c r="E87" s="638"/>
      <c r="F87" s="638"/>
      <c r="G87" s="638"/>
      <c r="H87" s="638"/>
      <c r="I87" s="638"/>
      <c r="J87" s="638"/>
      <c r="K87" s="640"/>
      <c r="L87" s="638"/>
    </row>
    <row r="88" spans="2:12" hidden="1">
      <c r="B88" s="638"/>
      <c r="C88" s="639"/>
      <c r="D88" s="638"/>
      <c r="E88" s="638"/>
      <c r="F88" s="638"/>
      <c r="G88" s="638"/>
      <c r="H88" s="638"/>
      <c r="I88" s="638"/>
      <c r="J88" s="638"/>
      <c r="K88" s="640"/>
      <c r="L88" s="638"/>
    </row>
    <row r="89" spans="2:12" hidden="1">
      <c r="B89" s="638"/>
      <c r="C89" s="639"/>
      <c r="D89" s="638"/>
      <c r="E89" s="638"/>
      <c r="F89" s="638"/>
      <c r="G89" s="638"/>
      <c r="H89" s="638"/>
      <c r="I89" s="638"/>
      <c r="J89" s="638"/>
      <c r="K89" s="640"/>
      <c r="L89" s="638"/>
    </row>
    <row r="90" spans="2:12" hidden="1">
      <c r="B90" s="638"/>
      <c r="C90" s="639"/>
      <c r="D90" s="638"/>
      <c r="E90" s="638"/>
      <c r="F90" s="638"/>
      <c r="G90" s="638"/>
      <c r="H90" s="638"/>
      <c r="I90" s="638"/>
      <c r="J90" s="638"/>
      <c r="K90" s="640"/>
      <c r="L90" s="638"/>
    </row>
    <row r="91" spans="2:12" hidden="1">
      <c r="B91" s="638"/>
      <c r="C91" s="641"/>
      <c r="D91" s="642"/>
      <c r="E91" s="642"/>
      <c r="F91" s="642"/>
      <c r="G91" s="642"/>
      <c r="H91" s="642"/>
      <c r="I91" s="642"/>
      <c r="J91" s="642"/>
      <c r="K91" s="643"/>
      <c r="L91" s="638"/>
    </row>
    <row r="92" spans="2:12" hidden="1">
      <c r="B92" s="638"/>
      <c r="C92" s="638"/>
      <c r="D92" s="638"/>
      <c r="E92" s="638"/>
      <c r="F92" s="638"/>
      <c r="G92" s="638"/>
      <c r="H92" s="638"/>
      <c r="I92" s="638"/>
      <c r="J92" s="638"/>
      <c r="K92" s="638"/>
      <c r="L92" s="638"/>
    </row>
    <row r="93" spans="2:12" hidden="1">
      <c r="B93" s="638"/>
      <c r="C93" s="638"/>
      <c r="D93" s="638"/>
      <c r="E93" s="638"/>
      <c r="F93" s="638"/>
      <c r="G93" s="638"/>
      <c r="H93" s="638"/>
      <c r="I93" s="638"/>
      <c r="J93" s="638"/>
      <c r="K93" s="638"/>
      <c r="L93" s="638"/>
    </row>
    <row r="94" spans="2:12" ht="20.100000000000001" hidden="1" customHeight="1">
      <c r="B94" s="638"/>
      <c r="C94" s="886" t="s">
        <v>2403</v>
      </c>
      <c r="D94" s="1083"/>
      <c r="E94" s="1083"/>
      <c r="F94" s="1083"/>
      <c r="G94" s="1083"/>
      <c r="H94" s="1083"/>
      <c r="I94" s="1083"/>
      <c r="J94" s="1083"/>
      <c r="K94" s="1084"/>
      <c r="L94" s="638"/>
    </row>
    <row r="95" spans="2:12" hidden="1">
      <c r="B95" s="638"/>
      <c r="C95" s="644"/>
      <c r="D95" s="645"/>
      <c r="E95" s="645"/>
      <c r="F95" s="645"/>
      <c r="G95" s="645"/>
      <c r="H95" s="645"/>
      <c r="I95" s="645"/>
      <c r="J95" s="645"/>
      <c r="K95" s="646"/>
      <c r="L95" s="638"/>
    </row>
    <row r="96" spans="2:12" hidden="1">
      <c r="B96" s="638"/>
      <c r="C96" s="639"/>
      <c r="D96" s="638"/>
      <c r="E96" s="638"/>
      <c r="F96" s="638"/>
      <c r="G96" s="638"/>
      <c r="H96" s="638"/>
      <c r="I96" s="638"/>
      <c r="J96" s="638"/>
      <c r="K96" s="640"/>
      <c r="L96" s="638"/>
    </row>
    <row r="97" spans="2:12" hidden="1">
      <c r="B97" s="638"/>
      <c r="C97" s="639"/>
      <c r="D97" s="638"/>
      <c r="E97" s="638"/>
      <c r="F97" s="638"/>
      <c r="G97" s="638"/>
      <c r="H97" s="638"/>
      <c r="I97" s="638"/>
      <c r="J97" s="638"/>
      <c r="K97" s="640"/>
      <c r="L97" s="638"/>
    </row>
    <row r="98" spans="2:12" hidden="1">
      <c r="B98" s="638"/>
      <c r="C98" s="639"/>
      <c r="D98" s="638"/>
      <c r="E98" s="638"/>
      <c r="F98" s="638"/>
      <c r="G98" s="638"/>
      <c r="H98" s="638"/>
      <c r="I98" s="638"/>
      <c r="J98" s="638"/>
      <c r="K98" s="640"/>
      <c r="L98" s="638"/>
    </row>
    <row r="99" spans="2:12" hidden="1">
      <c r="B99" s="638"/>
      <c r="C99" s="639"/>
      <c r="D99" s="638"/>
      <c r="E99" s="638"/>
      <c r="F99" s="638"/>
      <c r="G99" s="638"/>
      <c r="H99" s="638"/>
      <c r="I99" s="638"/>
      <c r="J99" s="638"/>
      <c r="K99" s="640"/>
      <c r="L99" s="638"/>
    </row>
    <row r="100" spans="2:12" hidden="1">
      <c r="B100" s="638"/>
      <c r="C100" s="639"/>
      <c r="D100" s="638"/>
      <c r="E100" s="638"/>
      <c r="F100" s="638"/>
      <c r="G100" s="638"/>
      <c r="H100" s="638"/>
      <c r="I100" s="638"/>
      <c r="J100" s="638"/>
      <c r="K100" s="640"/>
      <c r="L100" s="638"/>
    </row>
    <row r="101" spans="2:12" hidden="1">
      <c r="B101" s="638"/>
      <c r="C101" s="639"/>
      <c r="D101" s="638"/>
      <c r="E101" s="638"/>
      <c r="F101" s="638"/>
      <c r="G101" s="638"/>
      <c r="H101" s="638"/>
      <c r="I101" s="638"/>
      <c r="J101" s="638"/>
      <c r="K101" s="640"/>
      <c r="L101" s="638"/>
    </row>
    <row r="102" spans="2:12" hidden="1">
      <c r="B102" s="638"/>
      <c r="C102" s="639"/>
      <c r="D102" s="638"/>
      <c r="E102" s="638"/>
      <c r="F102" s="638"/>
      <c r="G102" s="638"/>
      <c r="H102" s="638"/>
      <c r="I102" s="638"/>
      <c r="J102" s="638"/>
      <c r="K102" s="640"/>
      <c r="L102" s="638"/>
    </row>
    <row r="103" spans="2:12" hidden="1">
      <c r="B103" s="638"/>
      <c r="C103" s="639"/>
      <c r="D103" s="638"/>
      <c r="E103" s="638"/>
      <c r="F103" s="638"/>
      <c r="G103" s="638"/>
      <c r="H103" s="638"/>
      <c r="I103" s="638"/>
      <c r="J103" s="638"/>
      <c r="K103" s="640"/>
      <c r="L103" s="638"/>
    </row>
    <row r="104" spans="2:12" hidden="1">
      <c r="B104" s="638"/>
      <c r="C104" s="639"/>
      <c r="D104" s="638"/>
      <c r="E104" s="638"/>
      <c r="F104" s="638"/>
      <c r="G104" s="638"/>
      <c r="H104" s="638"/>
      <c r="I104" s="638"/>
      <c r="J104" s="638"/>
      <c r="K104" s="640"/>
      <c r="L104" s="638"/>
    </row>
    <row r="105" spans="2:12" hidden="1">
      <c r="B105" s="638"/>
      <c r="C105" s="639"/>
      <c r="D105" s="638"/>
      <c r="E105" s="638"/>
      <c r="F105" s="638"/>
      <c r="G105" s="638"/>
      <c r="H105" s="638"/>
      <c r="I105" s="638"/>
      <c r="J105" s="638"/>
      <c r="K105" s="640"/>
      <c r="L105" s="638"/>
    </row>
    <row r="106" spans="2:12" hidden="1">
      <c r="B106" s="638"/>
      <c r="C106" s="639"/>
      <c r="D106" s="638"/>
      <c r="E106" s="638"/>
      <c r="F106" s="638"/>
      <c r="G106" s="638"/>
      <c r="H106" s="638"/>
      <c r="I106" s="638"/>
      <c r="J106" s="638"/>
      <c r="K106" s="640"/>
      <c r="L106" s="638"/>
    </row>
    <row r="107" spans="2:12" hidden="1">
      <c r="B107" s="638"/>
      <c r="C107" s="639"/>
      <c r="D107" s="638"/>
      <c r="E107" s="638"/>
      <c r="F107" s="638"/>
      <c r="G107" s="638"/>
      <c r="H107" s="638"/>
      <c r="I107" s="638"/>
      <c r="J107" s="638"/>
      <c r="K107" s="640"/>
      <c r="L107" s="638"/>
    </row>
    <row r="108" spans="2:12" hidden="1">
      <c r="B108" s="638"/>
      <c r="C108" s="639"/>
      <c r="D108" s="638"/>
      <c r="E108" s="638"/>
      <c r="F108" s="638"/>
      <c r="G108" s="638"/>
      <c r="H108" s="638"/>
      <c r="I108" s="638"/>
      <c r="J108" s="638"/>
      <c r="K108" s="640"/>
      <c r="L108" s="638"/>
    </row>
    <row r="109" spans="2:12" hidden="1">
      <c r="B109" s="638"/>
      <c r="C109" s="639"/>
      <c r="D109" s="638"/>
      <c r="E109" s="638"/>
      <c r="F109" s="638"/>
      <c r="G109" s="638"/>
      <c r="H109" s="638"/>
      <c r="I109" s="638"/>
      <c r="J109" s="638"/>
      <c r="K109" s="640"/>
      <c r="L109" s="638"/>
    </row>
    <row r="110" spans="2:12" hidden="1">
      <c r="B110" s="638"/>
      <c r="C110" s="639"/>
      <c r="D110" s="638"/>
      <c r="E110" s="638"/>
      <c r="F110" s="638"/>
      <c r="G110" s="638"/>
      <c r="H110" s="638"/>
      <c r="I110" s="638"/>
      <c r="J110" s="638"/>
      <c r="K110" s="640"/>
      <c r="L110" s="638"/>
    </row>
    <row r="111" spans="2:12" hidden="1">
      <c r="B111" s="638"/>
      <c r="C111" s="639"/>
      <c r="D111" s="638"/>
      <c r="E111" s="638"/>
      <c r="F111" s="638"/>
      <c r="G111" s="638"/>
      <c r="H111" s="638"/>
      <c r="I111" s="638"/>
      <c r="J111" s="638"/>
      <c r="K111" s="640"/>
      <c r="L111" s="638"/>
    </row>
    <row r="112" spans="2:12" hidden="1">
      <c r="B112" s="638"/>
      <c r="C112" s="641"/>
      <c r="D112" s="642"/>
      <c r="E112" s="642"/>
      <c r="F112" s="642"/>
      <c r="G112" s="642"/>
      <c r="H112" s="642"/>
      <c r="I112" s="642"/>
      <c r="J112" s="642"/>
      <c r="K112" s="643"/>
      <c r="L112" s="638"/>
    </row>
    <row r="113" spans="2:16" hidden="1">
      <c r="B113" s="638"/>
      <c r="C113" s="638"/>
      <c r="D113" s="638"/>
      <c r="E113" s="638"/>
      <c r="F113" s="638"/>
      <c r="G113" s="638"/>
      <c r="H113" s="638"/>
      <c r="I113" s="638"/>
      <c r="J113" s="638"/>
      <c r="K113" s="638"/>
      <c r="L113" s="638"/>
      <c r="M113" s="616"/>
      <c r="N113" s="616"/>
    </row>
    <row r="114" spans="2:16" hidden="1">
      <c r="B114" s="638"/>
      <c r="C114" s="638"/>
      <c r="D114" s="638"/>
      <c r="E114" s="638"/>
      <c r="F114" s="638"/>
      <c r="G114" s="638"/>
      <c r="H114" s="638"/>
      <c r="I114" s="638"/>
      <c r="J114" s="638"/>
      <c r="K114" s="638"/>
      <c r="L114" s="638"/>
      <c r="M114" s="616"/>
      <c r="N114" s="616"/>
    </row>
    <row r="115" spans="2:16" ht="20.100000000000001" hidden="1" customHeight="1">
      <c r="B115" s="638"/>
      <c r="C115" s="885" t="s">
        <v>2406</v>
      </c>
      <c r="D115" s="1085"/>
      <c r="E115" s="1085"/>
      <c r="F115" s="1085"/>
      <c r="G115" s="1085"/>
      <c r="H115" s="1085"/>
      <c r="I115" s="1085"/>
      <c r="J115" s="1085"/>
      <c r="K115" s="1085"/>
      <c r="L115" s="638"/>
      <c r="M115" s="616"/>
      <c r="N115" s="616"/>
    </row>
    <row r="116" spans="2:16" hidden="1">
      <c r="B116" s="638"/>
      <c r="C116" s="644"/>
      <c r="D116" s="645"/>
      <c r="E116" s="645"/>
      <c r="F116" s="645"/>
      <c r="G116" s="645"/>
      <c r="H116" s="645"/>
      <c r="I116" s="645"/>
      <c r="J116" s="645"/>
      <c r="K116" s="646"/>
      <c r="L116" s="638"/>
      <c r="M116" s="616"/>
      <c r="N116" s="616"/>
    </row>
    <row r="117" spans="2:16" hidden="1">
      <c r="B117" s="638"/>
      <c r="C117" s="639"/>
      <c r="D117" s="638"/>
      <c r="E117" s="638"/>
      <c r="F117" s="638"/>
      <c r="G117" s="638"/>
      <c r="H117" s="638"/>
      <c r="I117" s="638"/>
      <c r="J117" s="638"/>
      <c r="K117" s="640"/>
      <c r="L117" s="638"/>
      <c r="M117" s="616"/>
      <c r="N117" s="616"/>
    </row>
    <row r="118" spans="2:16" hidden="1">
      <c r="B118" s="638"/>
      <c r="C118" s="639"/>
      <c r="D118" s="638"/>
      <c r="E118" s="638"/>
      <c r="F118" s="638"/>
      <c r="G118" s="638"/>
      <c r="H118" s="638"/>
      <c r="I118" s="638"/>
      <c r="J118" s="638"/>
      <c r="K118" s="640"/>
      <c r="L118" s="638"/>
      <c r="M118" s="616"/>
      <c r="N118" s="616"/>
      <c r="P118" t="s">
        <v>2693</v>
      </c>
    </row>
    <row r="119" spans="2:16" hidden="1">
      <c r="B119" s="638"/>
      <c r="C119" s="639"/>
      <c r="D119" s="638"/>
      <c r="E119" s="638"/>
      <c r="F119" s="638"/>
      <c r="G119" s="638"/>
      <c r="H119" s="638"/>
      <c r="I119" s="638"/>
      <c r="J119" s="638"/>
      <c r="K119" s="640"/>
      <c r="L119" s="638"/>
      <c r="M119" s="616"/>
      <c r="N119" s="616"/>
    </row>
    <row r="120" spans="2:16" hidden="1">
      <c r="B120" s="638"/>
      <c r="C120" s="639"/>
      <c r="D120" s="638"/>
      <c r="E120" s="638"/>
      <c r="F120" s="638"/>
      <c r="G120" s="638"/>
      <c r="H120" s="638"/>
      <c r="I120" s="638"/>
      <c r="J120" s="638"/>
      <c r="K120" s="640"/>
      <c r="L120" s="638"/>
      <c r="M120" s="616"/>
      <c r="N120" s="616"/>
    </row>
    <row r="121" spans="2:16" hidden="1">
      <c r="B121" s="638"/>
      <c r="C121" s="639"/>
      <c r="D121" s="638"/>
      <c r="E121" s="638"/>
      <c r="F121" s="638"/>
      <c r="G121" s="638"/>
      <c r="H121" s="638"/>
      <c r="I121" s="638"/>
      <c r="J121" s="638"/>
      <c r="K121" s="640"/>
      <c r="L121" s="638"/>
      <c r="M121" s="616"/>
      <c r="N121" s="616"/>
    </row>
    <row r="122" spans="2:16" hidden="1">
      <c r="B122" s="638"/>
      <c r="C122" s="639"/>
      <c r="D122" s="638"/>
      <c r="E122" s="638"/>
      <c r="F122" s="638"/>
      <c r="G122" s="638"/>
      <c r="H122" s="638"/>
      <c r="I122" s="638"/>
      <c r="J122" s="638"/>
      <c r="K122" s="640"/>
      <c r="L122" s="638"/>
      <c r="M122" s="616"/>
      <c r="N122" s="616"/>
    </row>
    <row r="123" spans="2:16" hidden="1">
      <c r="B123" s="638"/>
      <c r="C123" s="639"/>
      <c r="D123" s="638"/>
      <c r="E123" s="638"/>
      <c r="F123" s="638"/>
      <c r="G123" s="638"/>
      <c r="H123" s="638"/>
      <c r="I123" s="638"/>
      <c r="J123" s="638"/>
      <c r="K123" s="640"/>
      <c r="L123" s="638"/>
      <c r="M123" s="616"/>
      <c r="N123" s="616"/>
    </row>
    <row r="124" spans="2:16" hidden="1">
      <c r="B124" s="638"/>
      <c r="C124" s="639"/>
      <c r="D124" s="638"/>
      <c r="E124" s="638"/>
      <c r="F124" s="638"/>
      <c r="G124" s="638"/>
      <c r="H124" s="638"/>
      <c r="I124" s="638"/>
      <c r="J124" s="638"/>
      <c r="K124" s="640"/>
      <c r="L124" s="638"/>
      <c r="M124" s="616"/>
      <c r="N124" s="616"/>
    </row>
    <row r="125" spans="2:16" hidden="1">
      <c r="B125" s="638"/>
      <c r="C125" s="639"/>
      <c r="D125" s="638"/>
      <c r="E125" s="638"/>
      <c r="F125" s="638"/>
      <c r="G125" s="638"/>
      <c r="H125" s="638"/>
      <c r="I125" s="638"/>
      <c r="J125" s="638"/>
      <c r="K125" s="640"/>
      <c r="L125" s="638"/>
      <c r="M125" s="616"/>
      <c r="N125" s="616"/>
    </row>
    <row r="126" spans="2:16" hidden="1">
      <c r="B126" s="638"/>
      <c r="C126" s="639"/>
      <c r="D126" s="638"/>
      <c r="E126" s="638"/>
      <c r="F126" s="638"/>
      <c r="G126" s="638"/>
      <c r="H126" s="638"/>
      <c r="I126" s="638"/>
      <c r="J126" s="638"/>
      <c r="K126" s="640"/>
      <c r="L126" s="638"/>
      <c r="M126" s="616"/>
      <c r="N126" s="616"/>
    </row>
    <row r="127" spans="2:16" hidden="1">
      <c r="B127" s="638"/>
      <c r="C127" s="639"/>
      <c r="D127" s="638"/>
      <c r="E127" s="638"/>
      <c r="F127" s="638"/>
      <c r="G127" s="638"/>
      <c r="H127" s="638"/>
      <c r="I127" s="638"/>
      <c r="J127" s="638"/>
      <c r="K127" s="640"/>
      <c r="L127" s="638"/>
      <c r="M127" s="616"/>
      <c r="N127" s="616"/>
    </row>
    <row r="128" spans="2:16" hidden="1">
      <c r="B128" s="638"/>
      <c r="C128" s="639"/>
      <c r="D128" s="638"/>
      <c r="E128" s="638"/>
      <c r="F128" s="638"/>
      <c r="G128" s="638"/>
      <c r="H128" s="638"/>
      <c r="I128" s="638"/>
      <c r="J128" s="638"/>
      <c r="K128" s="640"/>
      <c r="L128" s="638"/>
      <c r="M128" s="616"/>
      <c r="N128" s="616"/>
    </row>
    <row r="129" spans="2:12" hidden="1">
      <c r="B129" s="638"/>
      <c r="C129" s="639"/>
      <c r="D129" s="638"/>
      <c r="E129" s="638"/>
      <c r="F129" s="638"/>
      <c r="G129" s="638"/>
      <c r="H129" s="638"/>
      <c r="I129" s="638"/>
      <c r="J129" s="638"/>
      <c r="K129" s="640"/>
      <c r="L129" s="638"/>
    </row>
    <row r="130" spans="2:12" hidden="1">
      <c r="B130" s="638"/>
      <c r="C130" s="639"/>
      <c r="D130" s="638"/>
      <c r="E130" s="638"/>
      <c r="F130" s="638"/>
      <c r="G130" s="638"/>
      <c r="H130" s="638"/>
      <c r="I130" s="638"/>
      <c r="J130" s="638"/>
      <c r="K130" s="640"/>
      <c r="L130" s="638"/>
    </row>
    <row r="131" spans="2:12" hidden="1">
      <c r="B131" s="638"/>
      <c r="C131" s="639"/>
      <c r="D131" s="638"/>
      <c r="E131" s="638"/>
      <c r="F131" s="638"/>
      <c r="G131" s="638"/>
      <c r="H131" s="638"/>
      <c r="I131" s="638"/>
      <c r="J131" s="638"/>
      <c r="K131" s="640"/>
      <c r="L131" s="638"/>
    </row>
    <row r="132" spans="2:12" hidden="1">
      <c r="B132" s="638"/>
      <c r="C132" s="641"/>
      <c r="D132" s="642"/>
      <c r="E132" s="642"/>
      <c r="F132" s="642"/>
      <c r="G132" s="642"/>
      <c r="H132" s="642"/>
      <c r="I132" s="642"/>
      <c r="J132" s="642"/>
      <c r="K132" s="643"/>
      <c r="L132" s="638"/>
    </row>
    <row r="133" spans="2:12" hidden="1">
      <c r="B133" s="638"/>
      <c r="C133" s="638"/>
      <c r="D133" s="638"/>
      <c r="E133" s="638"/>
      <c r="F133" s="638"/>
      <c r="G133" s="638"/>
      <c r="H133" s="638"/>
      <c r="I133" s="638"/>
      <c r="J133" s="638"/>
      <c r="K133" s="638"/>
      <c r="L133" s="638"/>
    </row>
  </sheetData>
  <sheetProtection formatColumns="0"/>
  <mergeCells count="25">
    <mergeCell ref="C73:K73"/>
    <mergeCell ref="C94:K94"/>
    <mergeCell ref="C115:K115"/>
    <mergeCell ref="C10:M10"/>
    <mergeCell ref="H14:M14"/>
    <mergeCell ref="C27:C28"/>
    <mergeCell ref="D27:D28"/>
    <mergeCell ref="E27:E28"/>
    <mergeCell ref="F27:F28"/>
    <mergeCell ref="G27:G28"/>
    <mergeCell ref="H27:L27"/>
    <mergeCell ref="C14:C15"/>
    <mergeCell ref="D14:D15"/>
    <mergeCell ref="E14:E15"/>
    <mergeCell ref="F14:F15"/>
    <mergeCell ref="G14:G15"/>
    <mergeCell ref="C37:M37"/>
    <mergeCell ref="N14:N15"/>
    <mergeCell ref="M27:M28"/>
    <mergeCell ref="C69:K69"/>
    <mergeCell ref="D41:D42"/>
    <mergeCell ref="E41:I41"/>
    <mergeCell ref="C23:M23"/>
    <mergeCell ref="C41:C42"/>
    <mergeCell ref="C47:I47"/>
  </mergeCells>
  <dataValidations disablePrompts="1" count="2">
    <dataValidation type="list" allowBlank="1" showInputMessage="1" showErrorMessage="1" sqref="F19 F32" xr:uid="{00000000-0002-0000-1900-000000000000}">
      <formula1>RNGDROPDOWN1</formula1>
    </dataValidation>
    <dataValidation type="list" allowBlank="1" showInputMessage="1" showErrorMessage="1" sqref="G32 G19" xr:uid="{00000000-0002-0000-1900-000001000000}">
      <formula1>CYBERDROPDOWN</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&amp;N&amp;C&amp;1#&amp;"Calibri"&amp;10&amp;K000000Classification: Confidential</oddFooter>
  </headerFooter>
  <rowBreaks count="1" manualBreakCount="1">
    <brk id="66" max="1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pageSetUpPr fitToPage="1"/>
  </sheetPr>
  <dimension ref="A1:M78"/>
  <sheetViews>
    <sheetView showGridLines="0" zoomScale="70" zoomScaleNormal="70" workbookViewId="0"/>
  </sheetViews>
  <sheetFormatPr defaultColWidth="21.7109375" defaultRowHeight="14.45"/>
  <cols>
    <col min="1" max="1" width="2" style="2" customWidth="1"/>
    <col min="2" max="2" width="4.28515625" style="2" customWidth="1"/>
    <col min="3" max="3" width="35.28515625" style="2" customWidth="1"/>
    <col min="4" max="9" width="19.140625" style="2" customWidth="1"/>
    <col min="10" max="10" width="19.140625" customWidth="1"/>
    <col min="11" max="11" width="8.42578125" style="2" customWidth="1"/>
    <col min="12" max="12" width="8.7109375" style="2" customWidth="1"/>
    <col min="13" max="13" width="7.7109375" style="2" customWidth="1"/>
  </cols>
  <sheetData>
    <row r="1" spans="1:13" s="16" customFormat="1" ht="16.5">
      <c r="A1" s="3"/>
    </row>
    <row r="2" spans="1:13" s="16" customFormat="1" ht="16.5">
      <c r="A2" s="3"/>
    </row>
    <row r="3" spans="1:13" s="16" customFormat="1" ht="16.5">
      <c r="A3" s="3"/>
    </row>
    <row r="4" spans="1:13" s="16" customFormat="1" ht="21">
      <c r="A4" s="3"/>
      <c r="B4" s="162"/>
      <c r="C4" s="170" t="s">
        <v>365</v>
      </c>
      <c r="D4" s="163"/>
      <c r="E4" s="163"/>
      <c r="F4" s="163"/>
      <c r="G4" s="8"/>
      <c r="H4" s="163"/>
      <c r="I4" s="171"/>
      <c r="J4" s="819" t="s">
        <v>2694</v>
      </c>
      <c r="K4" s="819"/>
      <c r="L4" s="819"/>
      <c r="M4" s="9" t="str">
        <f>'010'!E8</f>
        <v>1234</v>
      </c>
    </row>
    <row r="5" spans="1:13" s="16" customFormat="1" ht="16.5">
      <c r="A5" s="3"/>
      <c r="B5" s="164"/>
      <c r="C5" s="164"/>
      <c r="D5" s="165"/>
      <c r="E5" s="165"/>
      <c r="F5" s="165"/>
      <c r="G5" s="166"/>
      <c r="H5" s="165"/>
    </row>
    <row r="6" spans="1:13" s="16" customFormat="1" ht="17.45">
      <c r="A6" s="3"/>
      <c r="B6" s="164"/>
      <c r="C6" s="191" t="s">
        <v>2695</v>
      </c>
      <c r="D6" s="163"/>
      <c r="E6" s="163"/>
      <c r="F6" s="163"/>
      <c r="G6" s="8"/>
      <c r="H6" s="163"/>
      <c r="I6" s="171"/>
      <c r="J6" s="171"/>
      <c r="K6" s="171"/>
      <c r="L6" s="171"/>
    </row>
    <row r="7" spans="1:13" s="16" customFormat="1" ht="17.45">
      <c r="A7" s="3"/>
      <c r="B7" s="164"/>
      <c r="C7" s="76"/>
      <c r="D7" s="165"/>
      <c r="E7" s="165"/>
      <c r="F7" s="165"/>
      <c r="G7" s="166"/>
      <c r="H7" s="165"/>
    </row>
    <row r="8" spans="1:13" s="16" customFormat="1" ht="17.45">
      <c r="B8" s="164"/>
      <c r="C8" s="172" t="s">
        <v>2363</v>
      </c>
      <c r="D8" s="173"/>
      <c r="E8" s="173"/>
      <c r="F8" s="173"/>
      <c r="G8" s="174"/>
      <c r="H8" s="173"/>
      <c r="I8" s="175"/>
      <c r="J8" s="175"/>
      <c r="K8" s="175"/>
      <c r="L8" s="175"/>
    </row>
    <row r="9" spans="1:13" s="16" customFormat="1" ht="16.5"/>
    <row r="10" spans="1:13" s="16" customFormat="1" ht="34.5" customHeight="1">
      <c r="C10" s="862" t="s">
        <v>2696</v>
      </c>
      <c r="D10" s="863"/>
      <c r="E10" s="863"/>
      <c r="F10" s="863"/>
      <c r="G10" s="863"/>
      <c r="H10" s="863"/>
      <c r="I10" s="863"/>
      <c r="J10" s="863"/>
      <c r="K10" s="863"/>
      <c r="L10" s="920"/>
    </row>
    <row r="11" spans="1:13" s="16" customFormat="1" ht="16.5"/>
    <row r="12" spans="1:13" s="16" customFormat="1" ht="17.45">
      <c r="C12" s="176" t="s">
        <v>886</v>
      </c>
    </row>
    <row r="14" spans="1:13" s="16" customFormat="1" ht="32.25" customHeight="1">
      <c r="C14" s="844" t="s">
        <v>2365</v>
      </c>
      <c r="D14" s="787" t="s">
        <v>2367</v>
      </c>
      <c r="E14" s="741" t="s">
        <v>2370</v>
      </c>
      <c r="F14" s="790"/>
      <c r="G14" s="790"/>
      <c r="H14" s="790"/>
      <c r="I14" s="742"/>
      <c r="J14" s="177" t="s">
        <v>2371</v>
      </c>
    </row>
    <row r="15" spans="1:13" s="16" customFormat="1" ht="16.5">
      <c r="C15" s="773"/>
      <c r="D15" s="788"/>
      <c r="E15" s="168" t="s">
        <v>862</v>
      </c>
      <c r="F15" s="168" t="s">
        <v>863</v>
      </c>
      <c r="G15" s="168" t="s">
        <v>864</v>
      </c>
      <c r="H15" s="168" t="s">
        <v>865</v>
      </c>
      <c r="I15" s="168" t="s">
        <v>867</v>
      </c>
      <c r="J15" s="168" t="s">
        <v>867</v>
      </c>
    </row>
    <row r="16" spans="1:13" s="16" customFormat="1" ht="16.5">
      <c r="C16" s="773"/>
      <c r="D16" s="54" t="s">
        <v>514</v>
      </c>
      <c r="E16" s="54" t="s">
        <v>515</v>
      </c>
      <c r="F16" s="54" t="s">
        <v>536</v>
      </c>
      <c r="G16" s="54" t="s">
        <v>537</v>
      </c>
      <c r="H16" s="168" t="s">
        <v>538</v>
      </c>
      <c r="I16" s="168" t="s">
        <v>539</v>
      </c>
      <c r="J16" s="168" t="s">
        <v>2697</v>
      </c>
    </row>
    <row r="17" spans="1:13" s="16" customFormat="1" ht="35.1" customHeight="1">
      <c r="C17" s="179" t="s">
        <v>2372</v>
      </c>
      <c r="D17" s="58">
        <v>0</v>
      </c>
      <c r="E17" s="662">
        <v>0</v>
      </c>
      <c r="F17" s="255" t="s">
        <v>2373</v>
      </c>
      <c r="G17" s="255" t="s">
        <v>2374</v>
      </c>
      <c r="H17" s="255" t="s">
        <v>2375</v>
      </c>
      <c r="I17" s="380" t="s">
        <v>2576</v>
      </c>
      <c r="J17" s="380" t="s">
        <v>2698</v>
      </c>
    </row>
    <row r="18" spans="1:13" s="16" customFormat="1" ht="35.1" hidden="1" customHeight="1">
      <c r="C18" s="179" t="s">
        <v>2699</v>
      </c>
      <c r="D18" s="58">
        <v>0</v>
      </c>
      <c r="E18" s="662">
        <v>0</v>
      </c>
      <c r="F18" s="255" t="s">
        <v>2373</v>
      </c>
      <c r="G18" s="255" t="s">
        <v>2374</v>
      </c>
      <c r="H18" s="255" t="s">
        <v>2375</v>
      </c>
      <c r="I18" s="380" t="s">
        <v>2576</v>
      </c>
      <c r="J18" s="380"/>
    </row>
    <row r="19" spans="1:13" s="16" customFormat="1" ht="35.1" customHeight="1">
      <c r="C19" s="181" t="s">
        <v>2378</v>
      </c>
      <c r="D19" s="58">
        <v>0</v>
      </c>
      <c r="E19" s="662">
        <v>0</v>
      </c>
      <c r="F19" s="255" t="s">
        <v>2373</v>
      </c>
      <c r="G19" s="255" t="s">
        <v>2374</v>
      </c>
      <c r="H19" s="255" t="s">
        <v>2375</v>
      </c>
      <c r="I19" s="380" t="s">
        <v>2576</v>
      </c>
      <c r="J19" s="380" t="s">
        <v>2698</v>
      </c>
    </row>
    <row r="20" spans="1:13" s="16" customFormat="1" ht="63.95">
      <c r="C20" s="322" t="s">
        <v>526</v>
      </c>
      <c r="D20" s="345" t="s">
        <v>2700</v>
      </c>
      <c r="E20" s="662">
        <v>0</v>
      </c>
      <c r="F20" s="255" t="s">
        <v>2373</v>
      </c>
      <c r="G20" s="255" t="s">
        <v>2374</v>
      </c>
      <c r="H20" s="255" t="s">
        <v>2375</v>
      </c>
      <c r="I20" s="380" t="s">
        <v>2701</v>
      </c>
      <c r="J20" s="345" t="s">
        <v>2702</v>
      </c>
    </row>
    <row r="21" spans="1:13" s="16" customFormat="1" ht="16.5"/>
    <row r="22" spans="1:13" s="16" customFormat="1" ht="17.45">
      <c r="C22" s="52" t="s">
        <v>892</v>
      </c>
    </row>
    <row r="23" spans="1:13" s="16" customFormat="1" ht="13.5" customHeight="1"/>
    <row r="24" spans="1:13" s="16" customFormat="1" ht="30" customHeight="1">
      <c r="C24" s="869" t="s">
        <v>893</v>
      </c>
      <c r="D24" s="925"/>
      <c r="E24" s="925"/>
      <c r="F24" s="925"/>
      <c r="G24" s="925"/>
      <c r="H24" s="925"/>
      <c r="I24" s="925"/>
      <c r="J24" s="925"/>
      <c r="K24" s="925"/>
      <c r="L24" s="926"/>
    </row>
    <row r="25" spans="1:13" s="16" customFormat="1" ht="16.5"/>
    <row r="26" spans="1:13" s="16" customFormat="1" ht="16.5" hidden="1">
      <c r="B26" s="393"/>
      <c r="C26" s="393"/>
      <c r="D26" s="393"/>
      <c r="E26" s="393"/>
      <c r="F26" s="393"/>
      <c r="G26" s="393"/>
      <c r="H26" s="393"/>
      <c r="I26" s="393"/>
      <c r="J26" s="393"/>
      <c r="K26" s="393"/>
      <c r="L26" s="393"/>
      <c r="M26" s="393"/>
    </row>
    <row r="27" spans="1:13" s="16" customFormat="1" ht="17.45" hidden="1">
      <c r="B27" s="387"/>
      <c r="C27" s="390" t="s">
        <v>2383</v>
      </c>
      <c r="D27" s="388"/>
      <c r="E27" s="388"/>
      <c r="F27" s="388"/>
      <c r="G27" s="389"/>
      <c r="H27" s="388"/>
      <c r="I27" s="393"/>
      <c r="J27" s="393"/>
      <c r="K27" s="393"/>
      <c r="L27" s="393"/>
      <c r="M27" s="393"/>
    </row>
    <row r="28" spans="1:13" s="16" customFormat="1" ht="16.5" hidden="1">
      <c r="B28" s="393"/>
      <c r="C28" s="393"/>
      <c r="D28" s="393"/>
      <c r="E28" s="393"/>
      <c r="F28" s="393"/>
      <c r="G28" s="393"/>
      <c r="H28" s="393"/>
      <c r="I28" s="393"/>
      <c r="J28" s="393"/>
      <c r="K28" s="393"/>
      <c r="L28" s="393"/>
      <c r="M28" s="393"/>
    </row>
    <row r="29" spans="1:13" s="16" customFormat="1" ht="130.5" hidden="1" customHeight="1">
      <c r="B29" s="393"/>
      <c r="C29" s="853" t="s">
        <v>2703</v>
      </c>
      <c r="D29" s="854"/>
      <c r="E29" s="854"/>
      <c r="F29" s="854"/>
      <c r="G29" s="854"/>
      <c r="H29" s="854"/>
      <c r="I29" s="854"/>
      <c r="J29" s="854"/>
      <c r="K29" s="854"/>
      <c r="L29" s="927"/>
      <c r="M29" s="393"/>
    </row>
    <row r="30" spans="1:13" s="16" customFormat="1" ht="16.5" hidden="1">
      <c r="B30" s="393"/>
      <c r="C30" s="393"/>
      <c r="D30" s="393"/>
      <c r="E30" s="393"/>
      <c r="F30" s="393"/>
      <c r="G30" s="393"/>
      <c r="H30" s="393"/>
      <c r="I30" s="393"/>
      <c r="J30" s="393"/>
      <c r="K30" s="393"/>
      <c r="L30" s="393"/>
      <c r="M30" s="393"/>
    </row>
    <row r="31" spans="1:13" s="16" customFormat="1" ht="17.45" hidden="1">
      <c r="A31" s="616"/>
      <c r="B31" s="393"/>
      <c r="C31" s="394" t="s">
        <v>886</v>
      </c>
      <c r="D31" s="393"/>
      <c r="E31" s="393"/>
      <c r="F31" s="393"/>
      <c r="G31" s="393"/>
      <c r="H31" s="393"/>
      <c r="I31" s="393"/>
      <c r="J31" s="393"/>
      <c r="K31" s="393"/>
      <c r="L31" s="393"/>
      <c r="M31" s="393"/>
    </row>
    <row r="32" spans="1:13" hidden="1">
      <c r="A32" s="616"/>
      <c r="B32" s="408"/>
      <c r="C32" s="408"/>
      <c r="D32" s="408"/>
      <c r="E32" s="408"/>
      <c r="F32" s="408"/>
      <c r="G32" s="408"/>
      <c r="H32" s="408"/>
      <c r="I32" s="408"/>
      <c r="J32" s="425"/>
      <c r="K32" s="408"/>
      <c r="L32" s="408"/>
      <c r="M32" s="408"/>
    </row>
    <row r="33" spans="1:13" ht="16.5" hidden="1">
      <c r="A33" s="16"/>
      <c r="B33" s="408"/>
      <c r="C33" s="928" t="s">
        <v>2385</v>
      </c>
      <c r="D33" s="928"/>
      <c r="E33" s="858" t="s">
        <v>2365</v>
      </c>
      <c r="F33" s="859"/>
      <c r="G33" s="859"/>
      <c r="H33" s="929" t="s">
        <v>2386</v>
      </c>
      <c r="I33" s="929"/>
      <c r="J33" s="426"/>
      <c r="K33" s="408"/>
      <c r="L33" s="408"/>
      <c r="M33" s="408"/>
    </row>
    <row r="34" spans="1:13" ht="25.5" hidden="1" customHeight="1">
      <c r="A34" s="16"/>
      <c r="B34" s="408"/>
      <c r="C34" s="921" t="s">
        <v>2387</v>
      </c>
      <c r="D34" s="922"/>
      <c r="E34" s="874" t="s">
        <v>2704</v>
      </c>
      <c r="F34" s="875"/>
      <c r="G34" s="876"/>
      <c r="H34" s="851" t="s">
        <v>2705</v>
      </c>
      <c r="I34" s="852"/>
      <c r="J34" s="427"/>
      <c r="K34" s="408"/>
      <c r="L34" s="408"/>
      <c r="M34" s="408"/>
    </row>
    <row r="35" spans="1:13" ht="25.5" hidden="1" customHeight="1">
      <c r="A35" s="16"/>
      <c r="B35" s="408"/>
      <c r="C35" s="923" t="s">
        <v>2390</v>
      </c>
      <c r="D35" s="924"/>
      <c r="E35" s="877" t="s">
        <v>2706</v>
      </c>
      <c r="F35" s="878"/>
      <c r="G35" s="879"/>
      <c r="H35" s="851" t="s">
        <v>2707</v>
      </c>
      <c r="I35" s="852"/>
      <c r="J35" s="427"/>
      <c r="K35" s="408"/>
      <c r="L35" s="408"/>
      <c r="M35" s="408"/>
    </row>
    <row r="36" spans="1:13" ht="25.5" hidden="1" customHeight="1">
      <c r="A36" s="16"/>
      <c r="B36" s="408"/>
      <c r="C36" s="923" t="s">
        <v>2393</v>
      </c>
      <c r="D36" s="924"/>
      <c r="E36" s="877" t="s">
        <v>2708</v>
      </c>
      <c r="F36" s="878"/>
      <c r="G36" s="879"/>
      <c r="H36" s="851" t="s">
        <v>2709</v>
      </c>
      <c r="I36" s="852"/>
      <c r="J36" s="427"/>
      <c r="K36" s="408"/>
      <c r="L36" s="408"/>
      <c r="M36" s="408"/>
    </row>
    <row r="37" spans="1:13" ht="16.5" hidden="1" customHeight="1">
      <c r="A37" s="16"/>
      <c r="B37" s="408"/>
      <c r="C37" s="387"/>
      <c r="D37" s="387"/>
      <c r="E37" s="387"/>
      <c r="F37" s="387"/>
      <c r="G37" s="387"/>
      <c r="H37" s="387"/>
      <c r="I37" s="387"/>
      <c r="J37" s="387"/>
      <c r="K37" s="393"/>
      <c r="L37" s="393"/>
      <c r="M37" s="408"/>
    </row>
    <row r="38" spans="1:13" ht="16.5" hidden="1" customHeight="1">
      <c r="A38" s="16"/>
      <c r="B38" s="408"/>
      <c r="C38" s="387"/>
      <c r="D38" s="387"/>
      <c r="E38" s="387"/>
      <c r="F38" s="387"/>
      <c r="G38" s="387"/>
      <c r="H38" s="387"/>
      <c r="I38" s="387"/>
      <c r="J38" s="387"/>
      <c r="K38" s="393"/>
      <c r="L38" s="393"/>
      <c r="M38" s="408"/>
    </row>
    <row r="39" spans="1:13" s="16" customFormat="1" ht="10.15" hidden="1" customHeight="1">
      <c r="B39" s="393"/>
      <c r="C39" s="840" t="s">
        <v>2396</v>
      </c>
      <c r="D39" s="841"/>
      <c r="E39" s="841"/>
      <c r="F39" s="841"/>
      <c r="G39" s="841"/>
      <c r="H39" s="841"/>
      <c r="I39" s="846"/>
      <c r="J39" s="396"/>
      <c r="K39" s="397"/>
      <c r="L39" s="397"/>
      <c r="M39" s="397"/>
    </row>
    <row r="40" spans="1:13" s="16" customFormat="1" ht="10.15" hidden="1" customHeight="1">
      <c r="B40" s="393"/>
      <c r="C40" s="842"/>
      <c r="D40" s="843"/>
      <c r="E40" s="843"/>
      <c r="F40" s="843"/>
      <c r="G40" s="843"/>
      <c r="H40" s="843"/>
      <c r="I40" s="847"/>
      <c r="J40" s="528"/>
      <c r="K40" s="393"/>
      <c r="L40" s="393"/>
      <c r="M40" s="393"/>
    </row>
    <row r="41" spans="1:13" s="16" customFormat="1" ht="20.100000000000001" hidden="1" customHeight="1">
      <c r="B41" s="393"/>
      <c r="C41" s="930" t="s">
        <v>2387</v>
      </c>
      <c r="D41" s="841"/>
      <c r="E41" s="398" t="s">
        <v>540</v>
      </c>
      <c r="F41" s="398" t="s">
        <v>541</v>
      </c>
      <c r="G41" s="398" t="s">
        <v>542</v>
      </c>
      <c r="H41" s="398" t="s">
        <v>543</v>
      </c>
      <c r="I41" s="398" t="s">
        <v>895</v>
      </c>
      <c r="J41" s="393"/>
      <c r="K41" s="393"/>
      <c r="L41" s="393"/>
      <c r="M41" s="393"/>
    </row>
    <row r="42" spans="1:13" s="16" customFormat="1" ht="20.100000000000001" hidden="1" customHeight="1">
      <c r="B42" s="393"/>
      <c r="C42" s="842"/>
      <c r="D42" s="843"/>
      <c r="E42" s="529" t="s">
        <v>862</v>
      </c>
      <c r="F42" s="530" t="s">
        <v>863</v>
      </c>
      <c r="G42" s="530" t="s">
        <v>864</v>
      </c>
      <c r="H42" s="530" t="s">
        <v>865</v>
      </c>
      <c r="I42" s="399" t="s">
        <v>867</v>
      </c>
      <c r="J42" s="393"/>
      <c r="K42" s="393"/>
      <c r="L42" s="393"/>
      <c r="M42" s="393"/>
    </row>
    <row r="43" spans="1:13" s="16" customFormat="1" ht="25.15" hidden="1" customHeight="1">
      <c r="B43" s="393"/>
      <c r="C43" s="400">
        <v>1</v>
      </c>
      <c r="D43" s="391" t="s">
        <v>862</v>
      </c>
      <c r="E43" s="401" t="s">
        <v>2398</v>
      </c>
      <c r="F43" s="420"/>
      <c r="G43" s="420"/>
      <c r="H43" s="420"/>
      <c r="I43" s="421"/>
      <c r="J43" s="393"/>
      <c r="K43" s="393"/>
      <c r="L43" s="393"/>
      <c r="M43" s="393"/>
    </row>
    <row r="44" spans="1:13" s="16" customFormat="1" ht="25.15" hidden="1" customHeight="1">
      <c r="B44" s="393"/>
      <c r="C44" s="400">
        <v>2</v>
      </c>
      <c r="D44" s="391" t="s">
        <v>863</v>
      </c>
      <c r="E44" s="420"/>
      <c r="F44" s="401" t="s">
        <v>2399</v>
      </c>
      <c r="G44" s="420"/>
      <c r="H44" s="420"/>
      <c r="I44" s="421"/>
      <c r="J44" s="393"/>
      <c r="K44" s="393"/>
      <c r="L44" s="393"/>
      <c r="M44" s="393"/>
    </row>
    <row r="45" spans="1:13" s="16" customFormat="1" ht="25.15" hidden="1" customHeight="1">
      <c r="B45" s="393"/>
      <c r="C45" s="400">
        <v>3</v>
      </c>
      <c r="D45" s="391" t="s">
        <v>864</v>
      </c>
      <c r="E45" s="420"/>
      <c r="F45" s="420"/>
      <c r="G45" s="401" t="s">
        <v>2400</v>
      </c>
      <c r="H45" s="420"/>
      <c r="I45" s="421"/>
      <c r="J45" s="393"/>
      <c r="K45" s="393"/>
      <c r="L45" s="393"/>
      <c r="M45" s="393"/>
    </row>
    <row r="46" spans="1:13" s="16" customFormat="1" ht="25.15" hidden="1" customHeight="1">
      <c r="B46" s="393"/>
      <c r="C46" s="400">
        <v>4</v>
      </c>
      <c r="D46" s="391" t="s">
        <v>865</v>
      </c>
      <c r="E46" s="420"/>
      <c r="F46" s="420"/>
      <c r="G46" s="420"/>
      <c r="H46" s="401" t="s">
        <v>2401</v>
      </c>
      <c r="I46" s="421"/>
      <c r="J46" s="393"/>
      <c r="K46" s="393"/>
      <c r="L46" s="393"/>
      <c r="M46" s="393"/>
    </row>
    <row r="47" spans="1:13" s="16" customFormat="1" ht="25.15" hidden="1" customHeight="1">
      <c r="B47" s="393"/>
      <c r="C47" s="400">
        <v>5</v>
      </c>
      <c r="D47" s="391" t="s">
        <v>867</v>
      </c>
      <c r="E47" s="420"/>
      <c r="F47" s="420"/>
      <c r="G47" s="420"/>
      <c r="H47" s="420"/>
      <c r="I47" s="401" t="s">
        <v>2402</v>
      </c>
      <c r="J47" s="404"/>
      <c r="K47" s="404"/>
      <c r="L47" s="404"/>
      <c r="M47" s="404"/>
    </row>
    <row r="48" spans="1:13" ht="16.5" hidden="1">
      <c r="A48" s="16"/>
      <c r="B48" s="408"/>
      <c r="C48" s="387"/>
      <c r="D48" s="387"/>
      <c r="E48" s="387"/>
      <c r="F48" s="387"/>
      <c r="G48" s="387"/>
      <c r="H48" s="387"/>
      <c r="I48" s="387"/>
      <c r="J48" s="387"/>
      <c r="K48" s="387"/>
      <c r="L48" s="387"/>
      <c r="M48" s="408"/>
    </row>
    <row r="49" spans="1:13" ht="16.5" hidden="1">
      <c r="A49" s="16"/>
      <c r="B49" s="408"/>
      <c r="C49" s="387"/>
      <c r="D49" s="387"/>
      <c r="E49" s="387"/>
      <c r="F49" s="387"/>
      <c r="G49" s="387"/>
      <c r="H49" s="387"/>
      <c r="I49" s="387"/>
      <c r="J49" s="387"/>
      <c r="K49" s="387"/>
      <c r="L49" s="387"/>
      <c r="M49" s="408"/>
    </row>
    <row r="50" spans="1:13" s="16" customFormat="1" ht="10.15" hidden="1" customHeight="1">
      <c r="B50" s="393"/>
      <c r="C50" s="840" t="s">
        <v>2396</v>
      </c>
      <c r="D50" s="841"/>
      <c r="E50" s="841"/>
      <c r="F50" s="841"/>
      <c r="G50" s="841"/>
      <c r="H50" s="841"/>
      <c r="I50" s="846"/>
      <c r="J50" s="405"/>
      <c r="K50" s="387"/>
      <c r="L50" s="387"/>
      <c r="M50" s="393"/>
    </row>
    <row r="51" spans="1:13" s="16" customFormat="1" ht="10.15" hidden="1" customHeight="1">
      <c r="B51" s="393"/>
      <c r="C51" s="842"/>
      <c r="D51" s="843"/>
      <c r="E51" s="843"/>
      <c r="F51" s="843"/>
      <c r="G51" s="843"/>
      <c r="H51" s="843"/>
      <c r="I51" s="847"/>
      <c r="J51" s="405"/>
      <c r="K51" s="387"/>
      <c r="L51" s="387"/>
      <c r="M51" s="393"/>
    </row>
    <row r="52" spans="1:13" s="16" customFormat="1" ht="20.100000000000001" hidden="1" customHeight="1">
      <c r="B52" s="393"/>
      <c r="C52" s="930" t="s">
        <v>2390</v>
      </c>
      <c r="D52" s="841"/>
      <c r="E52" s="398" t="s">
        <v>896</v>
      </c>
      <c r="F52" s="398" t="s">
        <v>897</v>
      </c>
      <c r="G52" s="398" t="s">
        <v>898</v>
      </c>
      <c r="H52" s="398" t="s">
        <v>899</v>
      </c>
      <c r="I52" s="398" t="s">
        <v>900</v>
      </c>
      <c r="J52" s="393"/>
      <c r="K52" s="393"/>
      <c r="L52" s="393"/>
      <c r="M52" s="393"/>
    </row>
    <row r="53" spans="1:13" s="16" customFormat="1" ht="20.100000000000001" hidden="1" customHeight="1">
      <c r="B53" s="393"/>
      <c r="C53" s="842"/>
      <c r="D53" s="843"/>
      <c r="E53" s="529" t="s">
        <v>862</v>
      </c>
      <c r="F53" s="530" t="s">
        <v>863</v>
      </c>
      <c r="G53" s="530" t="s">
        <v>864</v>
      </c>
      <c r="H53" s="530" t="s">
        <v>865</v>
      </c>
      <c r="I53" s="399" t="s">
        <v>867</v>
      </c>
      <c r="J53" s="405"/>
      <c r="K53" s="387"/>
      <c r="L53" s="387"/>
      <c r="M53" s="393"/>
    </row>
    <row r="54" spans="1:13" s="16" customFormat="1" ht="25.15" hidden="1" customHeight="1">
      <c r="B54" s="393"/>
      <c r="C54" s="400">
        <v>1</v>
      </c>
      <c r="D54" s="391" t="s">
        <v>862</v>
      </c>
      <c r="E54" s="401" t="s">
        <v>2398</v>
      </c>
      <c r="F54" s="420"/>
      <c r="G54" s="420"/>
      <c r="H54" s="420"/>
      <c r="I54" s="421"/>
      <c r="J54" s="405"/>
      <c r="K54" s="387"/>
      <c r="L54" s="387"/>
      <c r="M54" s="393"/>
    </row>
    <row r="55" spans="1:13" s="16" customFormat="1" ht="25.15" hidden="1" customHeight="1">
      <c r="B55" s="393"/>
      <c r="C55" s="400">
        <v>2</v>
      </c>
      <c r="D55" s="391" t="s">
        <v>863</v>
      </c>
      <c r="E55" s="420"/>
      <c r="F55" s="401" t="s">
        <v>2399</v>
      </c>
      <c r="G55" s="420"/>
      <c r="H55" s="420"/>
      <c r="I55" s="421"/>
      <c r="J55" s="405"/>
      <c r="K55" s="387"/>
      <c r="L55" s="387"/>
      <c r="M55" s="393"/>
    </row>
    <row r="56" spans="1:13" s="16" customFormat="1" ht="25.15" hidden="1" customHeight="1">
      <c r="B56" s="393"/>
      <c r="C56" s="400">
        <v>3</v>
      </c>
      <c r="D56" s="391" t="s">
        <v>864</v>
      </c>
      <c r="E56" s="420"/>
      <c r="F56" s="420"/>
      <c r="G56" s="401" t="s">
        <v>2400</v>
      </c>
      <c r="H56" s="420"/>
      <c r="I56" s="421"/>
      <c r="J56" s="405"/>
      <c r="K56" s="387"/>
      <c r="L56" s="387"/>
      <c r="M56" s="393"/>
    </row>
    <row r="57" spans="1:13" s="16" customFormat="1" ht="25.15" hidden="1" customHeight="1">
      <c r="B57" s="393"/>
      <c r="C57" s="400">
        <v>4</v>
      </c>
      <c r="D57" s="391" t="s">
        <v>865</v>
      </c>
      <c r="E57" s="420"/>
      <c r="F57" s="420"/>
      <c r="G57" s="420"/>
      <c r="H57" s="401" t="s">
        <v>2401</v>
      </c>
      <c r="I57" s="421"/>
      <c r="J57" s="405"/>
      <c r="K57" s="387"/>
      <c r="L57" s="387"/>
      <c r="M57" s="393"/>
    </row>
    <row r="58" spans="1:13" s="16" customFormat="1" ht="25.15" hidden="1" customHeight="1">
      <c r="B58" s="393"/>
      <c r="C58" s="400">
        <v>5</v>
      </c>
      <c r="D58" s="391" t="s">
        <v>867</v>
      </c>
      <c r="E58" s="420"/>
      <c r="F58" s="420"/>
      <c r="G58" s="420"/>
      <c r="H58" s="420"/>
      <c r="I58" s="401" t="s">
        <v>2402</v>
      </c>
      <c r="J58" s="405"/>
      <c r="K58" s="387"/>
      <c r="L58" s="387"/>
      <c r="M58" s="393"/>
    </row>
    <row r="59" spans="1:13" ht="16.5" hidden="1">
      <c r="A59" s="16"/>
      <c r="B59" s="408"/>
      <c r="C59" s="387"/>
      <c r="D59" s="387"/>
      <c r="E59" s="387"/>
      <c r="F59" s="387"/>
      <c r="G59" s="387"/>
      <c r="H59" s="387"/>
      <c r="I59" s="387"/>
      <c r="J59" s="387"/>
      <c r="K59" s="387"/>
      <c r="L59" s="387"/>
      <c r="M59" s="408"/>
    </row>
    <row r="60" spans="1:13" ht="16.5" hidden="1">
      <c r="A60" s="16"/>
      <c r="B60" s="408"/>
      <c r="C60" s="387"/>
      <c r="D60" s="387"/>
      <c r="E60" s="387"/>
      <c r="F60" s="387"/>
      <c r="G60" s="387"/>
      <c r="H60" s="387"/>
      <c r="I60" s="387"/>
      <c r="J60" s="387"/>
      <c r="K60" s="387"/>
      <c r="L60" s="387"/>
      <c r="M60" s="408"/>
    </row>
    <row r="61" spans="1:13" s="16" customFormat="1" ht="10.15" hidden="1" customHeight="1">
      <c r="B61" s="393"/>
      <c r="C61" s="840" t="s">
        <v>2396</v>
      </c>
      <c r="D61" s="841"/>
      <c r="E61" s="841"/>
      <c r="F61" s="841"/>
      <c r="G61" s="841"/>
      <c r="H61" s="841"/>
      <c r="I61" s="846"/>
      <c r="J61" s="387"/>
      <c r="K61" s="387"/>
      <c r="L61" s="387"/>
      <c r="M61" s="393"/>
    </row>
    <row r="62" spans="1:13" s="16" customFormat="1" ht="10.15" hidden="1" customHeight="1">
      <c r="B62" s="393"/>
      <c r="C62" s="842"/>
      <c r="D62" s="843"/>
      <c r="E62" s="843"/>
      <c r="F62" s="843"/>
      <c r="G62" s="843"/>
      <c r="H62" s="843"/>
      <c r="I62" s="847"/>
      <c r="J62" s="387"/>
      <c r="K62" s="387"/>
      <c r="L62" s="387"/>
      <c r="M62" s="393"/>
    </row>
    <row r="63" spans="1:13" s="16" customFormat="1" ht="20.100000000000001" hidden="1" customHeight="1">
      <c r="B63" s="393"/>
      <c r="C63" s="930" t="s">
        <v>2393</v>
      </c>
      <c r="D63" s="841"/>
      <c r="E63" s="398" t="s">
        <v>901</v>
      </c>
      <c r="F63" s="398" t="s">
        <v>2404</v>
      </c>
      <c r="G63" s="398" t="s">
        <v>2405</v>
      </c>
      <c r="H63" s="398" t="s">
        <v>2407</v>
      </c>
      <c r="I63" s="398" t="s">
        <v>2408</v>
      </c>
      <c r="J63" s="405"/>
      <c r="K63" s="387"/>
      <c r="L63" s="387"/>
      <c r="M63" s="393"/>
    </row>
    <row r="64" spans="1:13" s="16" customFormat="1" ht="20.100000000000001" hidden="1" customHeight="1">
      <c r="B64" s="393"/>
      <c r="C64" s="842"/>
      <c r="D64" s="843"/>
      <c r="E64" s="529" t="s">
        <v>862</v>
      </c>
      <c r="F64" s="530" t="s">
        <v>863</v>
      </c>
      <c r="G64" s="530" t="s">
        <v>864</v>
      </c>
      <c r="H64" s="530" t="s">
        <v>865</v>
      </c>
      <c r="I64" s="399" t="s">
        <v>867</v>
      </c>
      <c r="J64" s="405"/>
      <c r="K64" s="387"/>
      <c r="L64" s="387"/>
      <c r="M64" s="393"/>
    </row>
    <row r="65" spans="1:13" s="16" customFormat="1" ht="25.15" hidden="1" customHeight="1">
      <c r="B65" s="393"/>
      <c r="C65" s="400">
        <v>1</v>
      </c>
      <c r="D65" s="391" t="s">
        <v>862</v>
      </c>
      <c r="E65" s="401" t="s">
        <v>2398</v>
      </c>
      <c r="F65" s="420"/>
      <c r="G65" s="420"/>
      <c r="H65" s="420"/>
      <c r="I65" s="421"/>
      <c r="J65" s="405"/>
      <c r="K65" s="387"/>
      <c r="L65" s="387"/>
      <c r="M65" s="393"/>
    </row>
    <row r="66" spans="1:13" s="16" customFormat="1" ht="25.15" hidden="1" customHeight="1">
      <c r="B66" s="393"/>
      <c r="C66" s="400">
        <v>2</v>
      </c>
      <c r="D66" s="391" t="s">
        <v>863</v>
      </c>
      <c r="E66" s="420"/>
      <c r="F66" s="401" t="s">
        <v>2399</v>
      </c>
      <c r="G66" s="420"/>
      <c r="H66" s="420"/>
      <c r="I66" s="421"/>
      <c r="J66" s="405"/>
      <c r="K66" s="387"/>
      <c r="L66" s="387"/>
      <c r="M66" s="393"/>
    </row>
    <row r="67" spans="1:13" s="16" customFormat="1" ht="25.15" hidden="1" customHeight="1">
      <c r="B67" s="393"/>
      <c r="C67" s="400">
        <v>3</v>
      </c>
      <c r="D67" s="391" t="s">
        <v>864</v>
      </c>
      <c r="E67" s="420"/>
      <c r="F67" s="420"/>
      <c r="G67" s="401" t="s">
        <v>2400</v>
      </c>
      <c r="H67" s="420"/>
      <c r="I67" s="421"/>
      <c r="J67" s="405"/>
      <c r="K67" s="387"/>
      <c r="L67" s="387"/>
      <c r="M67" s="393"/>
    </row>
    <row r="68" spans="1:13" s="16" customFormat="1" ht="25.15" hidden="1" customHeight="1">
      <c r="B68" s="393"/>
      <c r="C68" s="400">
        <v>4</v>
      </c>
      <c r="D68" s="391" t="s">
        <v>865</v>
      </c>
      <c r="E68" s="420"/>
      <c r="F68" s="420"/>
      <c r="G68" s="420"/>
      <c r="H68" s="401" t="s">
        <v>2401</v>
      </c>
      <c r="I68" s="421"/>
      <c r="J68" s="405"/>
      <c r="K68" s="387"/>
      <c r="L68" s="387"/>
      <c r="M68" s="393"/>
    </row>
    <row r="69" spans="1:13" s="16" customFormat="1" ht="25.15" hidden="1" customHeight="1">
      <c r="B69" s="393"/>
      <c r="C69" s="400">
        <v>5</v>
      </c>
      <c r="D69" s="391" t="s">
        <v>867</v>
      </c>
      <c r="E69" s="420"/>
      <c r="F69" s="420"/>
      <c r="G69" s="420"/>
      <c r="H69" s="420"/>
      <c r="I69" s="401" t="s">
        <v>2402</v>
      </c>
      <c r="J69" s="405"/>
      <c r="K69" s="387"/>
      <c r="L69" s="387"/>
      <c r="M69" s="393"/>
    </row>
    <row r="70" spans="1:13" ht="16.5" hidden="1">
      <c r="A70" s="16"/>
      <c r="B70" s="408"/>
      <c r="C70" s="393"/>
      <c r="D70" s="393"/>
      <c r="E70" s="393"/>
      <c r="F70" s="393"/>
      <c r="G70" s="393"/>
      <c r="H70" s="393"/>
      <c r="I70" s="393"/>
      <c r="J70" s="393"/>
      <c r="K70" s="393"/>
      <c r="L70" s="393"/>
      <c r="M70" s="408"/>
    </row>
    <row r="71" spans="1:13" ht="17.45" hidden="1">
      <c r="A71" s="16"/>
      <c r="B71" s="408"/>
      <c r="C71" s="394" t="s">
        <v>892</v>
      </c>
      <c r="D71" s="387"/>
      <c r="E71" s="387"/>
      <c r="F71" s="387"/>
      <c r="G71" s="387"/>
      <c r="H71" s="387"/>
      <c r="I71" s="387"/>
      <c r="J71" s="387"/>
      <c r="K71" s="387"/>
      <c r="L71" s="387"/>
      <c r="M71" s="408"/>
    </row>
    <row r="72" spans="1:13" ht="16.5" hidden="1">
      <c r="A72" s="16"/>
      <c r="B72" s="408"/>
      <c r="C72" s="408"/>
      <c r="D72" s="393"/>
      <c r="E72" s="393"/>
      <c r="F72" s="393"/>
      <c r="G72" s="393"/>
      <c r="H72" s="393"/>
      <c r="I72" s="393"/>
      <c r="J72" s="393"/>
      <c r="K72" s="393"/>
      <c r="L72" s="393"/>
      <c r="M72" s="408"/>
    </row>
    <row r="73" spans="1:13" ht="100.15" hidden="1" customHeight="1">
      <c r="A73" s="16"/>
      <c r="B73" s="408"/>
      <c r="C73" s="865" t="s">
        <v>893</v>
      </c>
      <c r="D73" s="866"/>
      <c r="E73" s="866"/>
      <c r="F73" s="866"/>
      <c r="G73" s="866"/>
      <c r="H73" s="866"/>
      <c r="I73" s="866"/>
      <c r="J73" s="866"/>
      <c r="K73" s="866"/>
      <c r="L73" s="867"/>
      <c r="M73" s="408"/>
    </row>
    <row r="74" spans="1:13" ht="6" hidden="1" customHeight="1">
      <c r="A74" s="16"/>
      <c r="B74" s="408"/>
      <c r="C74" s="393"/>
      <c r="D74" s="393"/>
      <c r="E74" s="393"/>
      <c r="F74" s="393"/>
      <c r="G74" s="393"/>
      <c r="H74" s="393"/>
      <c r="I74" s="393"/>
      <c r="J74" s="393"/>
      <c r="K74" s="393"/>
      <c r="L74" s="393"/>
      <c r="M74" s="408"/>
    </row>
    <row r="75" spans="1:13" ht="16.5" hidden="1">
      <c r="A75" s="16"/>
      <c r="B75" s="408"/>
      <c r="C75" s="408"/>
      <c r="D75" s="408"/>
      <c r="E75" s="408"/>
      <c r="F75" s="408"/>
      <c r="G75" s="408"/>
      <c r="H75" s="408"/>
      <c r="I75" s="408"/>
      <c r="J75" s="408"/>
      <c r="K75" s="408"/>
      <c r="L75" s="408"/>
      <c r="M75" s="408"/>
    </row>
    <row r="76" spans="1:13" ht="16.5" hidden="1">
      <c r="A76" s="16"/>
      <c r="B76" s="408"/>
      <c r="C76" s="408"/>
      <c r="D76" s="408"/>
      <c r="E76" s="408"/>
      <c r="F76" s="408"/>
      <c r="G76" s="408"/>
      <c r="H76" s="408"/>
      <c r="I76" s="408"/>
      <c r="J76" s="408"/>
      <c r="K76" s="408"/>
      <c r="L76" s="408"/>
      <c r="M76" s="408"/>
    </row>
    <row r="77" spans="1:13" ht="16.5">
      <c r="A77" s="16"/>
      <c r="B77" s="616"/>
      <c r="C77" s="271" t="s">
        <v>415</v>
      </c>
      <c r="D77" s="616"/>
      <c r="E77" s="616"/>
      <c r="F77" s="616"/>
      <c r="G77" s="616"/>
      <c r="H77" s="616"/>
      <c r="I77" s="616"/>
      <c r="J77" s="616"/>
      <c r="K77" s="616"/>
      <c r="L77" s="616"/>
      <c r="M77" s="616"/>
    </row>
    <row r="78" spans="1:13" ht="16.5">
      <c r="A78" s="16"/>
      <c r="B78" s="616"/>
      <c r="C78" s="16" t="s">
        <v>2412</v>
      </c>
      <c r="D78" s="616"/>
      <c r="E78" s="616"/>
      <c r="F78" s="616"/>
      <c r="G78" s="616"/>
      <c r="H78" s="616"/>
      <c r="I78" s="616"/>
      <c r="J78" s="616"/>
      <c r="K78" s="616"/>
      <c r="L78" s="616"/>
      <c r="M78" s="616"/>
    </row>
  </sheetData>
  <sheetProtection formatColumns="0"/>
  <mergeCells count="26">
    <mergeCell ref="C61:I62"/>
    <mergeCell ref="C63:D64"/>
    <mergeCell ref="C73:L73"/>
    <mergeCell ref="C36:D36"/>
    <mergeCell ref="C39:I40"/>
    <mergeCell ref="E36:G36"/>
    <mergeCell ref="H36:I36"/>
    <mergeCell ref="C41:D42"/>
    <mergeCell ref="C50:I51"/>
    <mergeCell ref="C52:D53"/>
    <mergeCell ref="C34:D34"/>
    <mergeCell ref="C35:D35"/>
    <mergeCell ref="C24:L24"/>
    <mergeCell ref="C29:L29"/>
    <mergeCell ref="C33:D33"/>
    <mergeCell ref="E34:G34"/>
    <mergeCell ref="E35:G35"/>
    <mergeCell ref="H34:I34"/>
    <mergeCell ref="H35:I35"/>
    <mergeCell ref="E33:G33"/>
    <mergeCell ref="H33:I33"/>
    <mergeCell ref="J4:L4"/>
    <mergeCell ref="C10:L10"/>
    <mergeCell ref="D14:D15"/>
    <mergeCell ref="E14:I14"/>
    <mergeCell ref="C14:C16"/>
  </mergeCells>
  <conditionalFormatting sqref="E34:E36">
    <cfRule type="expression" dxfId="224" priority="7">
      <formula>ISNUMBER(E34)</formula>
    </cfRule>
  </conditionalFormatting>
  <conditionalFormatting sqref="E43">
    <cfRule type="expression" dxfId="223" priority="33">
      <formula>ISNUMBER(E43)</formula>
    </cfRule>
  </conditionalFormatting>
  <conditionalFormatting sqref="E54">
    <cfRule type="expression" dxfId="222" priority="28">
      <formula>ISNUMBER(E54)</formula>
    </cfRule>
  </conditionalFormatting>
  <conditionalFormatting sqref="E65">
    <cfRule type="expression" dxfId="221" priority="23">
      <formula>ISNUMBER(E65)</formula>
    </cfRule>
  </conditionalFormatting>
  <conditionalFormatting sqref="E17:H20">
    <cfRule type="expression" dxfId="220" priority="5">
      <formula>ISNUMBER(E17)</formula>
    </cfRule>
  </conditionalFormatting>
  <conditionalFormatting sqref="F44">
    <cfRule type="expression" dxfId="219" priority="32">
      <formula>ISNUMBER(F44)</formula>
    </cfRule>
  </conditionalFormatting>
  <conditionalFormatting sqref="F55">
    <cfRule type="expression" dxfId="218" priority="27">
      <formula>ISNUMBER(F55)</formula>
    </cfRule>
  </conditionalFormatting>
  <conditionalFormatting sqref="F66">
    <cfRule type="expression" dxfId="217" priority="22">
      <formula>ISNUMBER(F66)</formula>
    </cfRule>
  </conditionalFormatting>
  <conditionalFormatting sqref="G45">
    <cfRule type="expression" dxfId="216" priority="31">
      <formula>ISNUMBER(G45)</formula>
    </cfRule>
  </conditionalFormatting>
  <conditionalFormatting sqref="G56">
    <cfRule type="expression" dxfId="215" priority="26">
      <formula>ISNUMBER(G56)</formula>
    </cfRule>
  </conditionalFormatting>
  <conditionalFormatting sqref="G67">
    <cfRule type="expression" dxfId="214" priority="21">
      <formula>ISNUMBER(G67)</formula>
    </cfRule>
  </conditionalFormatting>
  <conditionalFormatting sqref="H46">
    <cfRule type="expression" dxfId="213" priority="30">
      <formula>ISNUMBER(H46)</formula>
    </cfRule>
  </conditionalFormatting>
  <conditionalFormatting sqref="H57">
    <cfRule type="expression" dxfId="212" priority="25">
      <formula>ISNUMBER(H57)</formula>
    </cfRule>
  </conditionalFormatting>
  <conditionalFormatting sqref="H68">
    <cfRule type="expression" dxfId="211" priority="20">
      <formula>ISNUMBER(H68)</formula>
    </cfRule>
  </conditionalFormatting>
  <conditionalFormatting sqref="H34:I36">
    <cfRule type="expression" dxfId="210" priority="8">
      <formula>ISNUMBER(H34)</formula>
    </cfRule>
  </conditionalFormatting>
  <conditionalFormatting sqref="I47">
    <cfRule type="expression" dxfId="209" priority="29">
      <formula>ISNUMBER(I47)</formula>
    </cfRule>
  </conditionalFormatting>
  <conditionalFormatting sqref="I58">
    <cfRule type="expression" dxfId="208" priority="24">
      <formula>ISNUMBER(I58)</formula>
    </cfRule>
  </conditionalFormatting>
  <conditionalFormatting sqref="I69">
    <cfRule type="expression" dxfId="207" priority="19">
      <formula>ISNUMBER(I69)</formula>
    </cfRule>
  </conditionalFormatting>
  <conditionalFormatting sqref="I17:J19">
    <cfRule type="expression" dxfId="206" priority="9">
      <formula>ISNUMBER(I17)</formula>
    </cfRule>
  </conditionalFormatting>
  <conditionalFormatting sqref="I20">
    <cfRule type="expression" dxfId="205" priority="1">
      <formula>ISNUMBER(I20)</formula>
    </cfRule>
  </conditionalFormatting>
  <pageMargins left="0.70866141732283472" right="0.70866141732283472" top="0.74803149606299213" bottom="0.74803149606299213" header="0.31496062992125984" footer="0.31496062992125984"/>
  <pageSetup paperSize="9" scale="38" orientation="portrait" r:id="rId1"/>
  <headerFooter scaleWithDoc="0">
    <oddHeader>&amp;R&amp;F</oddHeader>
    <oddFooter>&amp;L&amp;D &amp;T&amp;RPage &amp;P of &amp;N&amp;C&amp;1#&amp;"Calibri"&amp;10&amp;K000000Classification: Confidential</oddFooter>
  </headerFooter>
  <rowBreaks count="2" manualBreakCount="2">
    <brk id="25" max="12" man="1"/>
    <brk id="57" max="1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pageSetUpPr fitToPage="1"/>
  </sheetPr>
  <dimension ref="B2:J25"/>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4" width="28" style="250" customWidth="1"/>
    <col min="5" max="5" width="30.42578125"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01" t="s">
        <v>2710</v>
      </c>
      <c r="C2" s="701"/>
      <c r="D2" s="701"/>
      <c r="E2" s="701"/>
      <c r="F2" s="701"/>
      <c r="G2" s="701"/>
      <c r="H2" s="701"/>
      <c r="I2" s="701"/>
      <c r="J2" s="701"/>
    </row>
    <row r="3" spans="2:10" ht="32.25" customHeight="1">
      <c r="B3" s="252" t="s">
        <v>436</v>
      </c>
      <c r="C3" s="252" t="s">
        <v>437</v>
      </c>
      <c r="D3" s="252" t="s">
        <v>438</v>
      </c>
      <c r="E3" s="252" t="s">
        <v>69</v>
      </c>
      <c r="F3" s="267" t="s">
        <v>439</v>
      </c>
      <c r="G3" s="252" t="s">
        <v>440</v>
      </c>
      <c r="H3" s="470" t="s">
        <v>604</v>
      </c>
      <c r="I3" s="252" t="s">
        <v>441</v>
      </c>
      <c r="J3" s="252" t="s">
        <v>370</v>
      </c>
    </row>
    <row r="4" spans="2:10" ht="57.75" customHeight="1">
      <c r="B4" s="256" t="s">
        <v>2711</v>
      </c>
      <c r="C4" s="256" t="s">
        <v>2712</v>
      </c>
      <c r="D4" s="257" t="s">
        <v>2421</v>
      </c>
      <c r="E4" s="257" t="s">
        <v>2713</v>
      </c>
      <c r="F4" s="256" t="s">
        <v>446</v>
      </c>
      <c r="G4" s="257" t="s">
        <v>2714</v>
      </c>
      <c r="H4" s="257" t="s">
        <v>2715</v>
      </c>
      <c r="I4" s="327" t="s">
        <v>623</v>
      </c>
      <c r="J4" s="336" t="s">
        <v>611</v>
      </c>
    </row>
    <row r="5" spans="2:10" ht="57.75" customHeight="1">
      <c r="B5" s="256" t="s">
        <v>2716</v>
      </c>
      <c r="C5" s="256" t="s">
        <v>2435</v>
      </c>
      <c r="D5" s="257" t="s">
        <v>2456</v>
      </c>
      <c r="E5" s="257" t="s">
        <v>2717</v>
      </c>
      <c r="F5" s="256" t="s">
        <v>446</v>
      </c>
      <c r="G5" s="257" t="s">
        <v>2718</v>
      </c>
      <c r="H5" s="257" t="s">
        <v>2719</v>
      </c>
      <c r="I5" s="327" t="s">
        <v>623</v>
      </c>
      <c r="J5" s="336" t="s">
        <v>611</v>
      </c>
    </row>
    <row r="6" spans="2:10" ht="57.75" customHeight="1">
      <c r="B6" s="256" t="s">
        <v>2720</v>
      </c>
      <c r="C6" s="256" t="s">
        <v>2418</v>
      </c>
      <c r="D6" s="257" t="s">
        <v>2721</v>
      </c>
      <c r="E6" s="257" t="s">
        <v>957</v>
      </c>
      <c r="F6" s="256" t="s">
        <v>454</v>
      </c>
      <c r="G6" s="257" t="s">
        <v>2722</v>
      </c>
      <c r="H6" s="257"/>
      <c r="I6" s="328"/>
      <c r="J6" s="336" t="s">
        <v>455</v>
      </c>
    </row>
    <row r="7" spans="2:10" ht="57.75" customHeight="1">
      <c r="B7" s="256" t="s">
        <v>2723</v>
      </c>
      <c r="C7" s="256" t="s">
        <v>2415</v>
      </c>
      <c r="D7" s="257" t="s">
        <v>2721</v>
      </c>
      <c r="E7" s="257" t="s">
        <v>957</v>
      </c>
      <c r="F7" s="256" t="s">
        <v>454</v>
      </c>
      <c r="G7" s="257" t="s">
        <v>2722</v>
      </c>
      <c r="H7" s="257"/>
      <c r="I7" s="328"/>
      <c r="J7" s="336" t="s">
        <v>455</v>
      </c>
    </row>
    <row r="8" spans="2:10" ht="57.75" customHeight="1">
      <c r="B8" s="256" t="s">
        <v>2724</v>
      </c>
      <c r="C8" s="256" t="s">
        <v>2725</v>
      </c>
      <c r="D8" s="257" t="s">
        <v>2427</v>
      </c>
      <c r="E8" s="257" t="s">
        <v>2726</v>
      </c>
      <c r="F8" s="256" t="s">
        <v>454</v>
      </c>
      <c r="G8" s="257" t="s">
        <v>2727</v>
      </c>
      <c r="H8" s="257" t="s">
        <v>2728</v>
      </c>
      <c r="I8" s="327"/>
      <c r="J8" s="336" t="s">
        <v>455</v>
      </c>
    </row>
    <row r="9" spans="2:10" ht="57.75" customHeight="1">
      <c r="B9" s="256" t="s">
        <v>2729</v>
      </c>
      <c r="C9" s="256" t="s">
        <v>2480</v>
      </c>
      <c r="D9" s="257" t="s">
        <v>2427</v>
      </c>
      <c r="E9" s="257" t="s">
        <v>2726</v>
      </c>
      <c r="F9" s="256" t="s">
        <v>454</v>
      </c>
      <c r="G9" s="257" t="s">
        <v>2727</v>
      </c>
      <c r="H9" s="257" t="s">
        <v>2728</v>
      </c>
      <c r="I9" s="327"/>
      <c r="J9" s="336" t="s">
        <v>455</v>
      </c>
    </row>
    <row r="10" spans="2:10" ht="57.75" customHeight="1">
      <c r="B10" s="256" t="s">
        <v>2730</v>
      </c>
      <c r="C10" s="256" t="s">
        <v>2731</v>
      </c>
      <c r="D10" s="257" t="s">
        <v>2427</v>
      </c>
      <c r="E10" s="257" t="s">
        <v>2726</v>
      </c>
      <c r="F10" s="256" t="s">
        <v>454</v>
      </c>
      <c r="G10" s="257" t="s">
        <v>2727</v>
      </c>
      <c r="H10" s="257" t="s">
        <v>2728</v>
      </c>
      <c r="I10" s="328"/>
      <c r="J10" s="336" t="s">
        <v>455</v>
      </c>
    </row>
    <row r="11" spans="2:10" ht="57.75" customHeight="1">
      <c r="B11" s="256" t="s">
        <v>2732</v>
      </c>
      <c r="C11" s="256" t="s">
        <v>2733</v>
      </c>
      <c r="D11" s="257" t="s">
        <v>2438</v>
      </c>
      <c r="E11" s="257" t="s">
        <v>2734</v>
      </c>
      <c r="F11" s="256" t="s">
        <v>454</v>
      </c>
      <c r="G11" s="257" t="s">
        <v>2735</v>
      </c>
      <c r="H11" s="257" t="s">
        <v>2736</v>
      </c>
      <c r="I11" s="327"/>
      <c r="J11" s="336" t="s">
        <v>455</v>
      </c>
    </row>
    <row r="12" spans="2:10" ht="57.75" customHeight="1">
      <c r="B12" s="256" t="s">
        <v>2737</v>
      </c>
      <c r="C12" s="256" t="s">
        <v>2485</v>
      </c>
      <c r="D12" s="257" t="s">
        <v>2438</v>
      </c>
      <c r="E12" s="257" t="s">
        <v>2734</v>
      </c>
      <c r="F12" s="256" t="s">
        <v>454</v>
      </c>
      <c r="G12" s="257" t="s">
        <v>2735</v>
      </c>
      <c r="H12" s="257" t="s">
        <v>2736</v>
      </c>
      <c r="I12" s="327"/>
      <c r="J12" s="336" t="s">
        <v>455</v>
      </c>
    </row>
    <row r="13" spans="2:10" ht="57.75" customHeight="1">
      <c r="B13" s="256" t="s">
        <v>2738</v>
      </c>
      <c r="C13" s="256" t="s">
        <v>2739</v>
      </c>
      <c r="D13" s="257" t="s">
        <v>2438</v>
      </c>
      <c r="E13" s="257" t="s">
        <v>2734</v>
      </c>
      <c r="F13" s="256" t="s">
        <v>454</v>
      </c>
      <c r="G13" s="257" t="s">
        <v>2735</v>
      </c>
      <c r="H13" s="257" t="s">
        <v>2736</v>
      </c>
      <c r="I13" s="328"/>
      <c r="J13" s="336" t="s">
        <v>455</v>
      </c>
    </row>
    <row r="14" spans="2:10" ht="57.75" customHeight="1">
      <c r="B14" s="256" t="s">
        <v>2740</v>
      </c>
      <c r="C14" s="256" t="s">
        <v>2741</v>
      </c>
      <c r="D14" s="257" t="s">
        <v>2447</v>
      </c>
      <c r="E14" s="257" t="s">
        <v>2742</v>
      </c>
      <c r="F14" s="256" t="s">
        <v>454</v>
      </c>
      <c r="G14" s="257" t="s">
        <v>2743</v>
      </c>
      <c r="H14" s="257" t="s">
        <v>2744</v>
      </c>
      <c r="I14" s="327"/>
      <c r="J14" s="336" t="s">
        <v>455</v>
      </c>
    </row>
    <row r="15" spans="2:10" ht="57.75" customHeight="1">
      <c r="B15" s="256" t="s">
        <v>2745</v>
      </c>
      <c r="C15" s="256" t="s">
        <v>2746</v>
      </c>
      <c r="D15" s="257" t="s">
        <v>2447</v>
      </c>
      <c r="E15" s="257" t="s">
        <v>2742</v>
      </c>
      <c r="F15" s="256" t="s">
        <v>454</v>
      </c>
      <c r="G15" s="257" t="s">
        <v>2743</v>
      </c>
      <c r="H15" s="257" t="s">
        <v>2744</v>
      </c>
      <c r="I15" s="327"/>
      <c r="J15" s="336" t="s">
        <v>455</v>
      </c>
    </row>
    <row r="16" spans="2:10" ht="57.75" customHeight="1">
      <c r="B16" s="256" t="s">
        <v>2747</v>
      </c>
      <c r="C16" s="256" t="s">
        <v>2748</v>
      </c>
      <c r="D16" s="257" t="s">
        <v>2447</v>
      </c>
      <c r="E16" s="257" t="s">
        <v>2742</v>
      </c>
      <c r="F16" s="256" t="s">
        <v>454</v>
      </c>
      <c r="G16" s="257" t="s">
        <v>2743</v>
      </c>
      <c r="H16" s="257" t="s">
        <v>2744</v>
      </c>
      <c r="I16" s="328"/>
      <c r="J16" s="336" t="s">
        <v>455</v>
      </c>
    </row>
    <row r="17" spans="2:10" ht="57.75" customHeight="1">
      <c r="B17" s="256" t="s">
        <v>2749</v>
      </c>
      <c r="C17" s="256" t="s">
        <v>2432</v>
      </c>
      <c r="D17" s="257" t="s">
        <v>2456</v>
      </c>
      <c r="E17" s="257" t="s">
        <v>2750</v>
      </c>
      <c r="F17" s="256" t="s">
        <v>454</v>
      </c>
      <c r="G17" s="257" t="s">
        <v>2751</v>
      </c>
      <c r="H17" s="257" t="s">
        <v>2430</v>
      </c>
      <c r="I17" s="327"/>
      <c r="J17" s="336" t="s">
        <v>455</v>
      </c>
    </row>
    <row r="18" spans="2:10" ht="57.75" customHeight="1">
      <c r="B18" s="256" t="s">
        <v>2752</v>
      </c>
      <c r="C18" s="256" t="s">
        <v>2432</v>
      </c>
      <c r="D18" s="257" t="s">
        <v>2456</v>
      </c>
      <c r="E18" s="257" t="s">
        <v>2753</v>
      </c>
      <c r="F18" s="256" t="s">
        <v>454</v>
      </c>
      <c r="G18" s="257" t="s">
        <v>2754</v>
      </c>
      <c r="H18" s="257" t="s">
        <v>2719</v>
      </c>
      <c r="I18" s="327"/>
      <c r="J18" s="336" t="s">
        <v>455</v>
      </c>
    </row>
    <row r="19" spans="2:10" ht="57.75" customHeight="1">
      <c r="B19" s="256" t="s">
        <v>2755</v>
      </c>
      <c r="C19" s="256" t="s">
        <v>2426</v>
      </c>
      <c r="D19" s="257" t="s">
        <v>2456</v>
      </c>
      <c r="E19" s="257" t="s">
        <v>2750</v>
      </c>
      <c r="F19" s="256" t="s">
        <v>454</v>
      </c>
      <c r="G19" s="257" t="s">
        <v>2751</v>
      </c>
      <c r="H19" s="257" t="s">
        <v>2430</v>
      </c>
      <c r="I19" s="327"/>
      <c r="J19" s="336" t="s">
        <v>455</v>
      </c>
    </row>
    <row r="20" spans="2:10" ht="57.75" customHeight="1">
      <c r="B20" s="256" t="s">
        <v>2756</v>
      </c>
      <c r="C20" s="256" t="s">
        <v>2757</v>
      </c>
      <c r="D20" s="257" t="s">
        <v>2456</v>
      </c>
      <c r="E20" s="257" t="s">
        <v>2753</v>
      </c>
      <c r="F20" s="256" t="s">
        <v>454</v>
      </c>
      <c r="G20" s="257" t="s">
        <v>2754</v>
      </c>
      <c r="H20" s="257" t="s">
        <v>2719</v>
      </c>
      <c r="I20" s="327"/>
      <c r="J20" s="336" t="s">
        <v>455</v>
      </c>
    </row>
    <row r="21" spans="2:10" ht="57.75" customHeight="1">
      <c r="B21" s="256" t="s">
        <v>2758</v>
      </c>
      <c r="C21" s="256" t="s">
        <v>2435</v>
      </c>
      <c r="D21" s="257" t="s">
        <v>2456</v>
      </c>
      <c r="E21" s="257" t="s">
        <v>2750</v>
      </c>
      <c r="F21" s="256" t="s">
        <v>454</v>
      </c>
      <c r="G21" s="257" t="s">
        <v>2751</v>
      </c>
      <c r="H21" s="257" t="s">
        <v>2430</v>
      </c>
      <c r="I21" s="328"/>
      <c r="J21" s="336" t="s">
        <v>455</v>
      </c>
    </row>
    <row r="22" spans="2:10" ht="57.75" customHeight="1">
      <c r="B22" s="256" t="s">
        <v>2759</v>
      </c>
      <c r="C22" s="256" t="s">
        <v>2760</v>
      </c>
      <c r="D22" s="257" t="s">
        <v>2456</v>
      </c>
      <c r="E22" s="257" t="s">
        <v>2761</v>
      </c>
      <c r="F22" s="256" t="s">
        <v>446</v>
      </c>
      <c r="G22" s="615" t="s">
        <v>2762</v>
      </c>
      <c r="H22" s="257" t="s">
        <v>2763</v>
      </c>
      <c r="I22" s="327"/>
      <c r="J22" s="336" t="s">
        <v>455</v>
      </c>
    </row>
    <row r="23" spans="2:10" ht="57.75" customHeight="1">
      <c r="B23" s="256" t="s">
        <v>2764</v>
      </c>
      <c r="C23" s="256" t="s">
        <v>2760</v>
      </c>
      <c r="D23" s="257" t="s">
        <v>2456</v>
      </c>
      <c r="E23" s="257" t="s">
        <v>2765</v>
      </c>
      <c r="F23" s="256" t="s">
        <v>660</v>
      </c>
      <c r="G23" s="257"/>
      <c r="H23" s="257"/>
      <c r="I23" s="327" t="s">
        <v>661</v>
      </c>
      <c r="J23" s="619" t="s">
        <v>455</v>
      </c>
    </row>
    <row r="24" spans="2:10" ht="57.75" customHeight="1">
      <c r="B24" s="256" t="s">
        <v>2766</v>
      </c>
      <c r="C24" s="256" t="s">
        <v>2767</v>
      </c>
      <c r="D24" s="257" t="s">
        <v>2612</v>
      </c>
      <c r="E24" s="257" t="s">
        <v>2768</v>
      </c>
      <c r="F24" s="256" t="s">
        <v>454</v>
      </c>
      <c r="G24" s="257" t="s">
        <v>2614</v>
      </c>
      <c r="H24" s="257" t="s">
        <v>2769</v>
      </c>
      <c r="I24" s="327"/>
      <c r="J24" s="619" t="s">
        <v>455</v>
      </c>
    </row>
    <row r="25" spans="2:10" ht="57.75" customHeight="1">
      <c r="B25" s="256" t="s">
        <v>2770</v>
      </c>
      <c r="C25" s="256" t="s">
        <v>2771</v>
      </c>
      <c r="D25" s="257" t="s">
        <v>2612</v>
      </c>
      <c r="E25" s="257" t="s">
        <v>2768</v>
      </c>
      <c r="F25" s="256" t="s">
        <v>454</v>
      </c>
      <c r="G25" s="257" t="s">
        <v>2614</v>
      </c>
      <c r="H25" s="257" t="s">
        <v>2769</v>
      </c>
      <c r="I25" s="327"/>
      <c r="J25" s="619" t="s">
        <v>455</v>
      </c>
    </row>
  </sheetData>
  <autoFilter ref="B3:J25" xr:uid="{00000000-0001-0000-1B00-000000000000}">
    <sortState xmlns:xlrd2="http://schemas.microsoft.com/office/spreadsheetml/2017/richdata2" ref="B4:J25">
      <sortCondition descending="1" ref="J3:J25"/>
    </sortState>
  </autoFilter>
  <sortState xmlns:xlrd2="http://schemas.microsoft.com/office/spreadsheetml/2017/richdata2" ref="C4:I38">
    <sortCondition ref="C31"/>
  </sortState>
  <mergeCells count="1">
    <mergeCell ref="B2:J2"/>
  </mergeCells>
  <conditionalFormatting sqref="B24:F25">
    <cfRule type="expression" dxfId="204" priority="39">
      <formula>OR($J24="New",$J24="Updated")</formula>
    </cfRule>
  </conditionalFormatting>
  <conditionalFormatting sqref="B6:I23 B4:H5">
    <cfRule type="expression" dxfId="203" priority="120">
      <formula>OR($J4="New",$J4="Updated")</formula>
    </cfRule>
  </conditionalFormatting>
  <conditionalFormatting sqref="B24:I99">
    <cfRule type="expression" dxfId="202" priority="7">
      <formula>OR($J24="New",$J24="Updated")</formula>
    </cfRule>
  </conditionalFormatting>
  <conditionalFormatting sqref="E24:E25">
    <cfRule type="expression" dxfId="201" priority="5">
      <formula>OR($K24="New",$K24="Updated")</formula>
    </cfRule>
  </conditionalFormatting>
  <conditionalFormatting sqref="F1:F65500">
    <cfRule type="cellIs" dxfId="200" priority="2" stopIfTrue="1" operator="equal">
      <formula>"Validation"</formula>
    </cfRule>
  </conditionalFormatting>
  <conditionalFormatting sqref="F4:F20">
    <cfRule type="cellIs" dxfId="199" priority="108" operator="equal">
      <formula>"Pre-populated"</formula>
    </cfRule>
  </conditionalFormatting>
  <conditionalFormatting sqref="F21:F23">
    <cfRule type="cellIs" dxfId="198" priority="125" stopIfTrue="1" operator="equal">
      <formula>"Validation"</formula>
    </cfRule>
    <cfRule type="cellIs" dxfId="197" priority="200" operator="equal">
      <formula>"Pre-populated"</formula>
    </cfRule>
  </conditionalFormatting>
  <conditionalFormatting sqref="F22">
    <cfRule type="cellIs" dxfId="196" priority="121" stopIfTrue="1" operator="equal">
      <formula>"Validation"</formula>
    </cfRule>
    <cfRule type="cellIs" dxfId="195" priority="124" operator="equal">
      <formula>"Pre-populated"</formula>
    </cfRule>
  </conditionalFormatting>
  <conditionalFormatting sqref="F24:F25">
    <cfRule type="cellIs" dxfId="194" priority="12" stopIfTrue="1" operator="equal">
      <formula>"Validation"</formula>
    </cfRule>
    <cfRule type="cellIs" dxfId="193" priority="15" operator="equal">
      <formula>"Pre-populated"</formula>
    </cfRule>
  </conditionalFormatting>
  <conditionalFormatting sqref="F39:F65500 F1">
    <cfRule type="cellIs" dxfId="192" priority="201" stopIfTrue="1" operator="equal">
      <formula>"Pre-populated"</formula>
    </cfRule>
  </conditionalFormatting>
  <conditionalFormatting sqref="G24:G25">
    <cfRule type="expression" dxfId="191" priority="4">
      <formula>OR($J24="New",$J24="Updated")</formula>
    </cfRule>
  </conditionalFormatting>
  <conditionalFormatting sqref="J4:J25">
    <cfRule type="cellIs" dxfId="190" priority="8" operator="equal">
      <formula>"Updated"</formula>
    </cfRule>
    <cfRule type="cellIs" dxfId="189" priority="11" operator="equal">
      <formula>"New"</formula>
    </cfRule>
  </conditionalFormatting>
  <conditionalFormatting sqref="I4:I5">
    <cfRule type="expression" dxfId="188" priority="1">
      <formula>OR($J4="New",$J4="Updated")</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8E14503-33C1-4A8B-BF6D-3D471DDA760F}">
          <x14:formula1>
            <xm:f>RS_ValueSource!$E$49:$E$52</xm:f>
          </x14:formula1>
          <xm:sqref>F4:F25</xm:sqref>
        </x14:dataValidation>
        <x14:dataValidation type="list" allowBlank="1" showInputMessage="1" showErrorMessage="1" xr:uid="{FE35B910-D134-4201-B9B9-FBA635C3D3B1}">
          <x14:formula1>
            <xm:f>RS_ValueSource!$E$46:$E$48</xm:f>
          </x14:formula1>
          <xm:sqref>J4:J25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pageSetUpPr fitToPage="1"/>
  </sheetPr>
  <dimension ref="A1:L118"/>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0" width="18" style="2" customWidth="1"/>
    <col min="11" max="11" width="7.7109375" style="2" customWidth="1"/>
  </cols>
  <sheetData>
    <row r="1" spans="1:11" s="16" customFormat="1" ht="16.5">
      <c r="A1" s="3"/>
    </row>
    <row r="2" spans="1:11" s="16" customFormat="1" ht="16.5">
      <c r="A2" s="3"/>
    </row>
    <row r="3" spans="1:11" s="16" customFormat="1" ht="16.5">
      <c r="A3" s="3"/>
    </row>
    <row r="4" spans="1:11" s="16" customFormat="1" ht="21">
      <c r="A4" s="3"/>
      <c r="B4" s="162"/>
      <c r="C4" s="170" t="s">
        <v>365</v>
      </c>
      <c r="D4" s="163"/>
      <c r="E4" s="163"/>
      <c r="F4" s="163"/>
      <c r="G4" s="8"/>
      <c r="H4" s="171"/>
      <c r="I4" s="171"/>
      <c r="J4" s="8" t="s">
        <v>395</v>
      </c>
      <c r="K4" s="9" t="str">
        <f>'010'!E8</f>
        <v>1234</v>
      </c>
    </row>
    <row r="5" spans="1:11" s="16" customFormat="1" ht="16.5">
      <c r="A5" s="3"/>
      <c r="B5" s="164"/>
      <c r="C5" s="164"/>
      <c r="D5" s="165"/>
      <c r="E5" s="165"/>
      <c r="F5" s="165"/>
      <c r="G5" s="166"/>
    </row>
    <row r="6" spans="1:11" s="16" customFormat="1" ht="17.45">
      <c r="A6" s="3"/>
      <c r="B6" s="164"/>
      <c r="C6" s="191" t="s">
        <v>2772</v>
      </c>
      <c r="D6" s="163"/>
      <c r="E6" s="163"/>
      <c r="F6" s="163"/>
      <c r="G6" s="8"/>
      <c r="H6" s="171"/>
      <c r="I6" s="171"/>
      <c r="J6" s="171"/>
    </row>
    <row r="7" spans="1:11" s="16" customFormat="1" ht="17.45">
      <c r="A7" s="3"/>
      <c r="B7" s="164"/>
      <c r="C7" s="76"/>
      <c r="D7" s="165"/>
      <c r="E7" s="165"/>
      <c r="F7" s="165"/>
      <c r="G7" s="166"/>
      <c r="H7" s="165"/>
    </row>
    <row r="8" spans="1:11" s="16" customFormat="1" ht="17.45">
      <c r="B8" s="164"/>
      <c r="C8" s="172" t="s">
        <v>2363</v>
      </c>
      <c r="D8" s="173"/>
      <c r="E8" s="173"/>
      <c r="F8" s="173"/>
      <c r="G8" s="174"/>
      <c r="H8" s="173"/>
      <c r="I8" s="175"/>
      <c r="J8" s="175"/>
      <c r="K8" s="175"/>
    </row>
    <row r="9" spans="1:11" s="16" customFormat="1" ht="16.5"/>
    <row r="10" spans="1:11" s="16" customFormat="1" ht="65.25" customHeight="1">
      <c r="C10" s="897" t="s">
        <v>2773</v>
      </c>
      <c r="D10" s="898"/>
      <c r="E10" s="898"/>
      <c r="F10" s="898"/>
      <c r="G10" s="898"/>
      <c r="H10" s="898"/>
      <c r="I10" s="898"/>
      <c r="J10" s="915"/>
      <c r="K10" s="188"/>
    </row>
    <row r="11" spans="1:11" s="16" customFormat="1" ht="16.5"/>
    <row r="12" spans="1:11" s="16" customFormat="1" ht="17.45">
      <c r="C12" s="176" t="s">
        <v>886</v>
      </c>
    </row>
    <row r="14" spans="1:11" s="16" customFormat="1" ht="28.5" customHeight="1">
      <c r="C14" s="893" t="s">
        <v>2365</v>
      </c>
      <c r="D14" s="787" t="s">
        <v>2367</v>
      </c>
      <c r="E14" s="741" t="s">
        <v>2524</v>
      </c>
      <c r="F14" s="790"/>
      <c r="G14" s="790"/>
      <c r="H14" s="790"/>
      <c r="I14" s="742"/>
      <c r="J14" s="368" t="s">
        <v>2774</v>
      </c>
      <c r="K14" s="3"/>
    </row>
    <row r="15" spans="1:11" s="16" customFormat="1" ht="16.5">
      <c r="C15" s="888"/>
      <c r="D15" s="788"/>
      <c r="E15" s="168" t="s">
        <v>862</v>
      </c>
      <c r="F15" s="168" t="s">
        <v>863</v>
      </c>
      <c r="G15" s="168" t="s">
        <v>864</v>
      </c>
      <c r="H15" s="168" t="s">
        <v>865</v>
      </c>
      <c r="I15" s="168" t="s">
        <v>867</v>
      </c>
      <c r="J15" s="168" t="s">
        <v>867</v>
      </c>
      <c r="K15" s="3"/>
    </row>
    <row r="16" spans="1:11" s="16" customFormat="1" ht="57.75" customHeight="1">
      <c r="C16" s="193" t="s">
        <v>2372</v>
      </c>
      <c r="D16" s="487" t="s">
        <v>2775</v>
      </c>
      <c r="E16" s="487" t="s">
        <v>2776</v>
      </c>
      <c r="F16" s="487" t="s">
        <v>2777</v>
      </c>
      <c r="G16" s="487" t="s">
        <v>2778</v>
      </c>
      <c r="H16" s="487" t="s">
        <v>2779</v>
      </c>
      <c r="I16" s="487" t="s">
        <v>2780</v>
      </c>
      <c r="J16" s="487" t="s">
        <v>2781</v>
      </c>
      <c r="K16" s="3"/>
    </row>
    <row r="17" spans="2:11" s="16" customFormat="1" ht="57.75" hidden="1" customHeight="1">
      <c r="C17" s="193" t="s">
        <v>2782</v>
      </c>
      <c r="D17" s="487" t="s">
        <v>2775</v>
      </c>
      <c r="E17" s="487" t="s">
        <v>2779</v>
      </c>
      <c r="F17" s="487" t="s">
        <v>2780</v>
      </c>
      <c r="G17" s="487" t="s">
        <v>2783</v>
      </c>
      <c r="H17" s="487" t="s">
        <v>2779</v>
      </c>
      <c r="I17" s="487" t="s">
        <v>2780</v>
      </c>
      <c r="J17" s="487" t="s">
        <v>2784</v>
      </c>
      <c r="K17" s="3"/>
    </row>
    <row r="18" spans="2:11" s="16" customFormat="1" ht="57.75" customHeight="1">
      <c r="C18" s="193" t="s">
        <v>2378</v>
      </c>
      <c r="D18" s="487" t="s">
        <v>2785</v>
      </c>
      <c r="E18" s="488" t="s">
        <v>2786</v>
      </c>
      <c r="F18" s="488" t="s">
        <v>2787</v>
      </c>
      <c r="G18" s="488" t="s">
        <v>2788</v>
      </c>
      <c r="H18" s="488" t="s">
        <v>2789</v>
      </c>
      <c r="I18" s="488" t="s">
        <v>2790</v>
      </c>
      <c r="J18" s="488" t="s">
        <v>2791</v>
      </c>
      <c r="K18" s="3"/>
    </row>
    <row r="19" spans="2:11" s="16" customFormat="1" ht="40.15" customHeight="1">
      <c r="C19" s="339" t="s">
        <v>526</v>
      </c>
      <c r="D19" s="487" t="s">
        <v>2792</v>
      </c>
      <c r="E19" s="488" t="s">
        <v>2793</v>
      </c>
      <c r="F19" s="488" t="s">
        <v>2794</v>
      </c>
      <c r="G19" s="488" t="s">
        <v>2795</v>
      </c>
      <c r="H19" s="488" t="s">
        <v>2796</v>
      </c>
      <c r="I19" s="488" t="s">
        <v>2797</v>
      </c>
      <c r="J19" s="488" t="s">
        <v>2798</v>
      </c>
      <c r="K19" s="3"/>
    </row>
    <row r="20" spans="2:11" s="16" customFormat="1" ht="16.5">
      <c r="C20" s="3"/>
      <c r="D20" s="3"/>
      <c r="E20" s="3"/>
      <c r="F20" s="3"/>
      <c r="G20" s="3"/>
      <c r="H20" s="3"/>
      <c r="I20" s="3"/>
      <c r="J20" s="3"/>
      <c r="K20" s="3"/>
    </row>
    <row r="21" spans="2:11" s="16" customFormat="1" ht="16.5" hidden="1">
      <c r="C21" s="194" t="s">
        <v>892</v>
      </c>
      <c r="D21" s="3"/>
      <c r="E21" s="3"/>
      <c r="F21" s="3"/>
      <c r="G21" s="3"/>
      <c r="H21" s="3"/>
      <c r="I21" s="3"/>
      <c r="J21" s="3"/>
      <c r="K21" s="3"/>
    </row>
    <row r="22" spans="2:11" s="16" customFormat="1" ht="16.5" hidden="1">
      <c r="C22" s="3"/>
      <c r="D22" s="3"/>
      <c r="E22" s="3"/>
      <c r="F22" s="3"/>
      <c r="G22" s="3"/>
      <c r="H22" s="3"/>
      <c r="I22" s="3"/>
      <c r="J22" s="3"/>
      <c r="K22" s="3"/>
    </row>
    <row r="23" spans="2:11" s="16" customFormat="1" ht="49.5" hidden="1" customHeight="1">
      <c r="C23" s="897" t="s">
        <v>893</v>
      </c>
      <c r="D23" s="934"/>
      <c r="E23" s="934"/>
      <c r="F23" s="934"/>
      <c r="G23" s="934"/>
      <c r="H23" s="934"/>
      <c r="I23" s="934"/>
      <c r="J23" s="934"/>
      <c r="K23" s="934"/>
    </row>
    <row r="24" spans="2:11" s="16" customFormat="1" ht="16.5" hidden="1">
      <c r="C24" s="3"/>
      <c r="D24" s="3"/>
      <c r="E24" s="3"/>
      <c r="F24" s="3"/>
      <c r="G24" s="3"/>
      <c r="H24" s="3"/>
      <c r="I24" s="3"/>
      <c r="J24" s="3"/>
      <c r="K24" s="3"/>
    </row>
    <row r="25" spans="2:11" s="16" customFormat="1" ht="16.5" hidden="1"/>
    <row r="26" spans="2:11" s="16" customFormat="1" ht="17.45">
      <c r="B26" s="164"/>
      <c r="C26" s="172" t="s">
        <v>2383</v>
      </c>
      <c r="D26" s="173"/>
      <c r="E26" s="173"/>
      <c r="F26" s="173"/>
      <c r="G26" s="174"/>
      <c r="H26" s="173"/>
      <c r="I26" s="175"/>
      <c r="J26" s="175"/>
      <c r="K26" s="175"/>
    </row>
    <row r="27" spans="2:11" s="16" customFormat="1" ht="16.5"/>
    <row r="28" spans="2:11" s="16" customFormat="1" ht="64.5" customHeight="1">
      <c r="C28" s="897" t="s">
        <v>2799</v>
      </c>
      <c r="D28" s="898"/>
      <c r="E28" s="898"/>
      <c r="F28" s="898"/>
      <c r="G28" s="898"/>
      <c r="H28" s="898"/>
      <c r="I28" s="898"/>
      <c r="J28" s="915"/>
      <c r="K28" s="188"/>
    </row>
    <row r="29" spans="2:11" s="16" customFormat="1" ht="16.5"/>
    <row r="30" spans="2:11" s="16" customFormat="1" ht="17.45">
      <c r="C30" s="176" t="s">
        <v>886</v>
      </c>
    </row>
    <row r="32" spans="2:11" ht="15" customHeight="1">
      <c r="B32" s="616"/>
      <c r="C32" s="893"/>
      <c r="D32" s="893" t="s">
        <v>2367</v>
      </c>
      <c r="E32" s="889" t="s">
        <v>2370</v>
      </c>
      <c r="F32" s="889"/>
      <c r="G32" s="889"/>
      <c r="H32" s="889"/>
      <c r="I32" s="890"/>
      <c r="J32" s="616"/>
      <c r="K32" s="616"/>
    </row>
    <row r="33" spans="1:11" ht="15.95">
      <c r="A33" s="616"/>
      <c r="B33" s="616"/>
      <c r="C33" s="833"/>
      <c r="D33" s="833"/>
      <c r="E33" s="189" t="s">
        <v>862</v>
      </c>
      <c r="F33" s="168" t="s">
        <v>863</v>
      </c>
      <c r="G33" s="168" t="s">
        <v>864</v>
      </c>
      <c r="H33" s="168" t="s">
        <v>865</v>
      </c>
      <c r="I33" s="168" t="s">
        <v>867</v>
      </c>
      <c r="J33" s="616"/>
      <c r="K33" s="616"/>
    </row>
    <row r="34" spans="1:11" ht="57.75" customHeight="1">
      <c r="A34" s="24">
        <v>510</v>
      </c>
      <c r="B34" s="616"/>
      <c r="C34" s="137" t="s">
        <v>2545</v>
      </c>
      <c r="D34" s="107" t="s">
        <v>2800</v>
      </c>
      <c r="E34" s="107" t="s">
        <v>2801</v>
      </c>
      <c r="F34" s="107" t="s">
        <v>2802</v>
      </c>
      <c r="G34" s="107" t="s">
        <v>2803</v>
      </c>
      <c r="H34" s="107" t="s">
        <v>2804</v>
      </c>
      <c r="I34" s="107" t="s">
        <v>2805</v>
      </c>
      <c r="J34" s="616"/>
      <c r="K34" s="616"/>
    </row>
    <row r="35" spans="1:11" ht="57.75" customHeight="1">
      <c r="A35" s="616"/>
      <c r="B35" s="616"/>
      <c r="C35" s="137" t="s">
        <v>2552</v>
      </c>
      <c r="D35" s="107" t="s">
        <v>2792</v>
      </c>
      <c r="E35" s="107" t="s">
        <v>2806</v>
      </c>
      <c r="F35" s="107" t="s">
        <v>2807</v>
      </c>
      <c r="G35" s="107" t="s">
        <v>2808</v>
      </c>
      <c r="H35" s="107" t="s">
        <v>2809</v>
      </c>
      <c r="I35" s="107" t="s">
        <v>2810</v>
      </c>
      <c r="J35" s="616"/>
      <c r="K35" s="616"/>
    </row>
    <row r="36" spans="1:11" ht="57.75" customHeight="1">
      <c r="A36" s="616"/>
      <c r="B36" s="616"/>
      <c r="C36" s="137" t="s">
        <v>2558</v>
      </c>
      <c r="D36" s="335" t="s">
        <v>2811</v>
      </c>
      <c r="E36" s="335" t="s">
        <v>2811</v>
      </c>
      <c r="F36" s="335" t="s">
        <v>2811</v>
      </c>
      <c r="G36" s="335" t="s">
        <v>2811</v>
      </c>
      <c r="H36" s="335" t="s">
        <v>2811</v>
      </c>
      <c r="I36" s="335" t="s">
        <v>2811</v>
      </c>
      <c r="J36" s="616"/>
      <c r="K36" s="616"/>
    </row>
    <row r="37" spans="1:11" ht="57.75" customHeight="1">
      <c r="A37" s="616"/>
      <c r="B37" s="616"/>
      <c r="C37" s="139" t="s">
        <v>2560</v>
      </c>
      <c r="D37" s="341" t="s">
        <v>2812</v>
      </c>
      <c r="E37" s="341" t="s">
        <v>2812</v>
      </c>
      <c r="F37" s="341" t="s">
        <v>2812</v>
      </c>
      <c r="G37" s="341" t="s">
        <v>2812</v>
      </c>
      <c r="H37" s="341" t="s">
        <v>2812</v>
      </c>
      <c r="I37" s="341" t="s">
        <v>2812</v>
      </c>
      <c r="J37" s="616"/>
      <c r="K37" s="616"/>
    </row>
    <row r="38" spans="1:11" ht="25.5" customHeight="1">
      <c r="A38" s="616"/>
      <c r="B38" s="616"/>
      <c r="C38" s="935"/>
      <c r="D38" s="936"/>
      <c r="E38" s="936"/>
      <c r="F38" s="936"/>
      <c r="G38" s="936"/>
      <c r="H38" s="936"/>
      <c r="I38" s="937"/>
      <c r="J38" s="616"/>
      <c r="K38" s="616"/>
    </row>
    <row r="39" spans="1:11" ht="57.75" customHeight="1">
      <c r="A39" s="616"/>
      <c r="B39" s="616"/>
      <c r="C39" s="192" t="s">
        <v>2562</v>
      </c>
      <c r="D39" s="335" t="s">
        <v>2792</v>
      </c>
      <c r="E39" s="335" t="s">
        <v>2813</v>
      </c>
      <c r="F39" s="335" t="s">
        <v>2814</v>
      </c>
      <c r="G39" s="335" t="s">
        <v>2815</v>
      </c>
      <c r="H39" s="335" t="s">
        <v>2816</v>
      </c>
      <c r="I39" s="335" t="s">
        <v>2817</v>
      </c>
      <c r="J39" s="616"/>
      <c r="K39" s="616"/>
    </row>
    <row r="40" spans="1:11" ht="57.75" customHeight="1">
      <c r="A40" s="616"/>
      <c r="B40" s="616"/>
      <c r="C40" s="137" t="s">
        <v>2568</v>
      </c>
      <c r="D40" s="335" t="s">
        <v>2818</v>
      </c>
      <c r="E40" s="335" t="s">
        <v>2818</v>
      </c>
      <c r="F40" s="335" t="s">
        <v>2818</v>
      </c>
      <c r="G40" s="335" t="s">
        <v>2818</v>
      </c>
      <c r="H40" s="335" t="s">
        <v>2818</v>
      </c>
      <c r="I40" s="335" t="s">
        <v>2818</v>
      </c>
      <c r="J40" s="616"/>
      <c r="K40" s="616"/>
    </row>
    <row r="41" spans="1:11" ht="57.75" customHeight="1">
      <c r="A41" s="616"/>
      <c r="B41" s="616"/>
      <c r="C41" s="137" t="s">
        <v>2570</v>
      </c>
      <c r="D41" s="342" t="s">
        <v>2819</v>
      </c>
      <c r="E41" s="342" t="s">
        <v>2819</v>
      </c>
      <c r="F41" s="342" t="s">
        <v>2819</v>
      </c>
      <c r="G41" s="342" t="s">
        <v>2819</v>
      </c>
      <c r="H41" s="342" t="s">
        <v>2819</v>
      </c>
      <c r="I41" s="342" t="s">
        <v>2819</v>
      </c>
      <c r="J41" s="616"/>
      <c r="K41" s="647"/>
    </row>
    <row r="54" spans="2:12" hidden="1">
      <c r="B54" s="408"/>
      <c r="C54" s="408"/>
      <c r="D54" s="408"/>
      <c r="E54" s="408"/>
      <c r="F54" s="408"/>
      <c r="G54" s="408"/>
      <c r="H54" s="408"/>
      <c r="I54" s="408"/>
      <c r="J54" s="408"/>
      <c r="K54" s="408"/>
      <c r="L54" s="425"/>
    </row>
    <row r="55" spans="2:12" s="16" customFormat="1" ht="17.45" hidden="1">
      <c r="B55" s="387"/>
      <c r="C55" s="390" t="s">
        <v>2543</v>
      </c>
      <c r="D55" s="388"/>
      <c r="E55" s="388"/>
      <c r="F55" s="388"/>
      <c r="G55" s="389"/>
      <c r="H55" s="388"/>
      <c r="I55" s="393"/>
      <c r="J55" s="393"/>
      <c r="K55" s="393"/>
      <c r="L55" s="393"/>
    </row>
    <row r="56" spans="2:12" s="16" customFormat="1" ht="16.5" hidden="1">
      <c r="B56" s="393"/>
      <c r="C56" s="393"/>
      <c r="D56" s="393"/>
      <c r="E56" s="393"/>
      <c r="F56" s="393"/>
      <c r="G56" s="393"/>
      <c r="H56" s="393"/>
      <c r="I56" s="393"/>
      <c r="J56" s="393"/>
      <c r="K56" s="393"/>
      <c r="L56" s="393"/>
    </row>
    <row r="57" spans="2:12" s="16" customFormat="1" ht="63" hidden="1" customHeight="1">
      <c r="B57" s="393"/>
      <c r="C57" s="931" t="s">
        <v>2820</v>
      </c>
      <c r="D57" s="932"/>
      <c r="E57" s="932"/>
      <c r="F57" s="932"/>
      <c r="G57" s="932"/>
      <c r="H57" s="932"/>
      <c r="I57" s="932"/>
      <c r="J57" s="932"/>
      <c r="K57" s="933"/>
      <c r="L57" s="393"/>
    </row>
    <row r="58" spans="2:12" s="16" customFormat="1" ht="16.5" hidden="1">
      <c r="B58" s="393"/>
      <c r="C58" s="393"/>
      <c r="D58" s="393"/>
      <c r="E58" s="393"/>
      <c r="F58" s="393"/>
      <c r="G58" s="393"/>
      <c r="H58" s="393"/>
      <c r="I58" s="393"/>
      <c r="J58" s="393"/>
      <c r="K58" s="393"/>
      <c r="L58" s="393"/>
    </row>
    <row r="59" spans="2:12" s="16" customFormat="1" ht="17.45" hidden="1">
      <c r="B59" s="393"/>
      <c r="C59" s="394" t="s">
        <v>886</v>
      </c>
      <c r="D59" s="393"/>
      <c r="E59" s="393"/>
      <c r="F59" s="393"/>
      <c r="G59" s="393"/>
      <c r="H59" s="393"/>
      <c r="I59" s="393"/>
      <c r="J59" s="393"/>
      <c r="K59" s="393"/>
      <c r="L59" s="393"/>
    </row>
    <row r="60" spans="2:12" s="16" customFormat="1" ht="17.45" hidden="1">
      <c r="B60" s="393"/>
      <c r="C60" s="394"/>
      <c r="D60" s="393"/>
      <c r="E60" s="393"/>
      <c r="F60" s="393"/>
      <c r="G60" s="393"/>
      <c r="H60" s="393"/>
      <c r="I60" s="393"/>
      <c r="J60" s="393"/>
      <c r="K60" s="393"/>
      <c r="L60" s="393"/>
    </row>
    <row r="61" spans="2:12" s="16" customFormat="1" ht="20.100000000000001" hidden="1" customHeight="1">
      <c r="B61" s="393"/>
      <c r="C61" s="887" t="s">
        <v>2397</v>
      </c>
      <c r="D61" s="1082"/>
      <c r="E61" s="1082"/>
      <c r="F61" s="1082"/>
      <c r="G61" s="1082"/>
      <c r="H61" s="1082"/>
      <c r="I61" s="1082"/>
      <c r="J61" s="1082"/>
      <c r="K61" s="1082"/>
      <c r="L61" s="393"/>
    </row>
    <row r="62" spans="2:12" hidden="1">
      <c r="B62" s="408"/>
      <c r="C62" s="410"/>
      <c r="D62" s="411"/>
      <c r="E62" s="411"/>
      <c r="F62" s="411"/>
      <c r="G62" s="411"/>
      <c r="H62" s="411"/>
      <c r="I62" s="411"/>
      <c r="J62" s="411"/>
      <c r="K62" s="412"/>
      <c r="L62" s="425"/>
    </row>
    <row r="63" spans="2:12" hidden="1">
      <c r="B63" s="408"/>
      <c r="C63" s="413"/>
      <c r="D63" s="408"/>
      <c r="E63" s="408"/>
      <c r="F63" s="408"/>
      <c r="G63" s="408"/>
      <c r="H63" s="408"/>
      <c r="I63" s="408"/>
      <c r="J63" s="408"/>
      <c r="K63" s="414"/>
      <c r="L63" s="425"/>
    </row>
    <row r="64" spans="2:12" hidden="1">
      <c r="B64" s="408"/>
      <c r="C64" s="413"/>
      <c r="D64" s="408"/>
      <c r="E64" s="408"/>
      <c r="F64" s="408"/>
      <c r="G64" s="408"/>
      <c r="H64" s="408"/>
      <c r="I64" s="408"/>
      <c r="J64" s="408"/>
      <c r="K64" s="414"/>
      <c r="L64" s="425"/>
    </row>
    <row r="65" spans="2:12" hidden="1">
      <c r="B65" s="408"/>
      <c r="C65" s="413"/>
      <c r="D65" s="408"/>
      <c r="E65" s="408"/>
      <c r="F65" s="408"/>
      <c r="G65" s="408"/>
      <c r="H65" s="408"/>
      <c r="I65" s="408"/>
      <c r="J65" s="408"/>
      <c r="K65" s="414"/>
      <c r="L65" s="425"/>
    </row>
    <row r="66" spans="2:12" hidden="1">
      <c r="B66" s="408"/>
      <c r="C66" s="413"/>
      <c r="D66" s="408"/>
      <c r="E66" s="408"/>
      <c r="F66" s="408"/>
      <c r="G66" s="408"/>
      <c r="H66" s="408"/>
      <c r="I66" s="408"/>
      <c r="J66" s="408"/>
      <c r="K66" s="414"/>
      <c r="L66" s="425"/>
    </row>
    <row r="67" spans="2:12" hidden="1">
      <c r="B67" s="408"/>
      <c r="C67" s="413"/>
      <c r="D67" s="408"/>
      <c r="E67" s="408"/>
      <c r="F67" s="408"/>
      <c r="G67" s="408"/>
      <c r="H67" s="408"/>
      <c r="I67" s="408"/>
      <c r="J67" s="408"/>
      <c r="K67" s="414"/>
      <c r="L67" s="425"/>
    </row>
    <row r="68" spans="2:12" hidden="1">
      <c r="B68" s="408"/>
      <c r="C68" s="413"/>
      <c r="D68" s="408"/>
      <c r="E68" s="408"/>
      <c r="F68" s="408"/>
      <c r="G68" s="408"/>
      <c r="H68" s="408"/>
      <c r="I68" s="408"/>
      <c r="J68" s="408"/>
      <c r="K68" s="414"/>
      <c r="L68" s="425"/>
    </row>
    <row r="69" spans="2:12" hidden="1">
      <c r="B69" s="408"/>
      <c r="C69" s="413"/>
      <c r="D69" s="408"/>
      <c r="E69" s="408"/>
      <c r="F69" s="408"/>
      <c r="G69" s="408"/>
      <c r="H69" s="408"/>
      <c r="I69" s="408"/>
      <c r="J69" s="408"/>
      <c r="K69" s="414"/>
      <c r="L69" s="425"/>
    </row>
    <row r="70" spans="2:12" hidden="1">
      <c r="B70" s="408"/>
      <c r="C70" s="413"/>
      <c r="D70" s="408"/>
      <c r="E70" s="408"/>
      <c r="F70" s="408"/>
      <c r="G70" s="408"/>
      <c r="H70" s="408"/>
      <c r="I70" s="408"/>
      <c r="J70" s="408"/>
      <c r="K70" s="414"/>
      <c r="L70" s="425"/>
    </row>
    <row r="71" spans="2:12" hidden="1">
      <c r="B71" s="408"/>
      <c r="C71" s="413"/>
      <c r="D71" s="408"/>
      <c r="E71" s="408"/>
      <c r="F71" s="408"/>
      <c r="G71" s="408"/>
      <c r="H71" s="408"/>
      <c r="I71" s="408"/>
      <c r="J71" s="408"/>
      <c r="K71" s="414"/>
      <c r="L71" s="425"/>
    </row>
    <row r="72" spans="2:12" hidden="1">
      <c r="B72" s="408"/>
      <c r="C72" s="413"/>
      <c r="D72" s="408"/>
      <c r="E72" s="408"/>
      <c r="F72" s="408"/>
      <c r="G72" s="408"/>
      <c r="H72" s="408"/>
      <c r="I72" s="408"/>
      <c r="J72" s="408"/>
      <c r="K72" s="414"/>
      <c r="L72" s="425"/>
    </row>
    <row r="73" spans="2:12" hidden="1">
      <c r="B73" s="408"/>
      <c r="C73" s="413"/>
      <c r="D73" s="408"/>
      <c r="E73" s="408"/>
      <c r="F73" s="408"/>
      <c r="G73" s="408"/>
      <c r="H73" s="408"/>
      <c r="I73" s="408"/>
      <c r="J73" s="408"/>
      <c r="K73" s="414"/>
      <c r="L73" s="425"/>
    </row>
    <row r="74" spans="2:12" hidden="1">
      <c r="B74" s="408"/>
      <c r="C74" s="413"/>
      <c r="D74" s="408"/>
      <c r="E74" s="408"/>
      <c r="F74" s="408"/>
      <c r="G74" s="408"/>
      <c r="H74" s="408"/>
      <c r="I74" s="408"/>
      <c r="J74" s="408"/>
      <c r="K74" s="414"/>
      <c r="L74" s="425"/>
    </row>
    <row r="75" spans="2:12" hidden="1">
      <c r="B75" s="408"/>
      <c r="C75" s="413"/>
      <c r="D75" s="408"/>
      <c r="E75" s="408"/>
      <c r="F75" s="408"/>
      <c r="G75" s="408"/>
      <c r="H75" s="408"/>
      <c r="I75" s="408"/>
      <c r="J75" s="408"/>
      <c r="K75" s="414"/>
      <c r="L75" s="425"/>
    </row>
    <row r="76" spans="2:12" hidden="1">
      <c r="B76" s="408"/>
      <c r="C76" s="413"/>
      <c r="D76" s="408"/>
      <c r="E76" s="408"/>
      <c r="F76" s="408"/>
      <c r="G76" s="408"/>
      <c r="H76" s="408"/>
      <c r="I76" s="408"/>
      <c r="J76" s="408"/>
      <c r="K76" s="414"/>
      <c r="L76" s="425"/>
    </row>
    <row r="77" spans="2:12" hidden="1">
      <c r="B77" s="408"/>
      <c r="C77" s="413"/>
      <c r="D77" s="408"/>
      <c r="E77" s="408"/>
      <c r="F77" s="408"/>
      <c r="G77" s="408"/>
      <c r="H77" s="408"/>
      <c r="I77" s="408"/>
      <c r="J77" s="408"/>
      <c r="K77" s="414"/>
      <c r="L77" s="425"/>
    </row>
    <row r="78" spans="2:12" hidden="1">
      <c r="B78" s="408"/>
      <c r="C78" s="415"/>
      <c r="D78" s="416"/>
      <c r="E78" s="416"/>
      <c r="F78" s="416"/>
      <c r="G78" s="416"/>
      <c r="H78" s="416"/>
      <c r="I78" s="416"/>
      <c r="J78" s="416"/>
      <c r="K78" s="417"/>
      <c r="L78" s="425"/>
    </row>
    <row r="79" spans="2:12" hidden="1">
      <c r="B79" s="408"/>
      <c r="C79" s="408"/>
      <c r="D79" s="408"/>
      <c r="E79" s="408"/>
      <c r="F79" s="408"/>
      <c r="G79" s="408"/>
      <c r="H79" s="408"/>
      <c r="I79" s="408"/>
      <c r="J79" s="408"/>
      <c r="K79" s="408"/>
      <c r="L79" s="425"/>
    </row>
    <row r="80" spans="2:12" ht="20.100000000000001" hidden="1" customHeight="1">
      <c r="B80" s="408"/>
      <c r="C80" s="886" t="s">
        <v>2403</v>
      </c>
      <c r="D80" s="1083"/>
      <c r="E80" s="1083"/>
      <c r="F80" s="1083"/>
      <c r="G80" s="1083"/>
      <c r="H80" s="1083"/>
      <c r="I80" s="1083"/>
      <c r="J80" s="1083"/>
      <c r="K80" s="1084"/>
      <c r="L80" s="425"/>
    </row>
    <row r="81" spans="2:12" hidden="1">
      <c r="B81" s="408"/>
      <c r="C81" s="410"/>
      <c r="D81" s="411"/>
      <c r="E81" s="411"/>
      <c r="F81" s="411"/>
      <c r="G81" s="411"/>
      <c r="H81" s="411"/>
      <c r="I81" s="411"/>
      <c r="J81" s="411"/>
      <c r="K81" s="412"/>
      <c r="L81" s="425"/>
    </row>
    <row r="82" spans="2:12" hidden="1">
      <c r="B82" s="408"/>
      <c r="C82" s="413"/>
      <c r="D82" s="408"/>
      <c r="E82" s="408"/>
      <c r="F82" s="408"/>
      <c r="G82" s="408"/>
      <c r="H82" s="408"/>
      <c r="I82" s="408"/>
      <c r="J82" s="408"/>
      <c r="K82" s="414"/>
      <c r="L82" s="425"/>
    </row>
    <row r="83" spans="2:12" hidden="1">
      <c r="B83" s="408"/>
      <c r="C83" s="413"/>
      <c r="D83" s="408"/>
      <c r="E83" s="408"/>
      <c r="F83" s="408"/>
      <c r="G83" s="408"/>
      <c r="H83" s="408"/>
      <c r="I83" s="408"/>
      <c r="J83" s="408"/>
      <c r="K83" s="414"/>
      <c r="L83" s="425"/>
    </row>
    <row r="84" spans="2:12" hidden="1">
      <c r="B84" s="408"/>
      <c r="C84" s="413"/>
      <c r="D84" s="408"/>
      <c r="E84" s="408"/>
      <c r="F84" s="408"/>
      <c r="G84" s="408"/>
      <c r="H84" s="408"/>
      <c r="I84" s="408"/>
      <c r="J84" s="408"/>
      <c r="K84" s="414"/>
      <c r="L84" s="425"/>
    </row>
    <row r="85" spans="2:12" hidden="1">
      <c r="B85" s="408"/>
      <c r="C85" s="413"/>
      <c r="D85" s="408"/>
      <c r="E85" s="408"/>
      <c r="F85" s="408"/>
      <c r="G85" s="408"/>
      <c r="H85" s="408"/>
      <c r="I85" s="408"/>
      <c r="J85" s="408"/>
      <c r="K85" s="414"/>
      <c r="L85" s="425"/>
    </row>
    <row r="86" spans="2:12" hidden="1">
      <c r="B86" s="408"/>
      <c r="C86" s="413"/>
      <c r="D86" s="408"/>
      <c r="E86" s="408"/>
      <c r="F86" s="408"/>
      <c r="G86" s="408"/>
      <c r="H86" s="408"/>
      <c r="I86" s="408"/>
      <c r="J86" s="408"/>
      <c r="K86" s="414"/>
      <c r="L86" s="425"/>
    </row>
    <row r="87" spans="2:12" hidden="1">
      <c r="B87" s="408"/>
      <c r="C87" s="413"/>
      <c r="D87" s="408"/>
      <c r="E87" s="408"/>
      <c r="F87" s="408"/>
      <c r="G87" s="408"/>
      <c r="H87" s="408"/>
      <c r="I87" s="408"/>
      <c r="J87" s="408"/>
      <c r="K87" s="414"/>
      <c r="L87" s="425"/>
    </row>
    <row r="88" spans="2:12" hidden="1">
      <c r="B88" s="408"/>
      <c r="C88" s="413"/>
      <c r="D88" s="408"/>
      <c r="E88" s="408"/>
      <c r="F88" s="408"/>
      <c r="G88" s="408"/>
      <c r="H88" s="408"/>
      <c r="I88" s="408"/>
      <c r="J88" s="408"/>
      <c r="K88" s="414"/>
      <c r="L88" s="425"/>
    </row>
    <row r="89" spans="2:12" hidden="1">
      <c r="B89" s="408"/>
      <c r="C89" s="413"/>
      <c r="D89" s="408"/>
      <c r="E89" s="408"/>
      <c r="F89" s="408"/>
      <c r="G89" s="408"/>
      <c r="H89" s="408"/>
      <c r="I89" s="408"/>
      <c r="J89" s="408"/>
      <c r="K89" s="414"/>
      <c r="L89" s="425"/>
    </row>
    <row r="90" spans="2:12" hidden="1">
      <c r="B90" s="408"/>
      <c r="C90" s="413"/>
      <c r="D90" s="408"/>
      <c r="E90" s="408"/>
      <c r="F90" s="408"/>
      <c r="G90" s="408"/>
      <c r="H90" s="408"/>
      <c r="I90" s="408"/>
      <c r="J90" s="408"/>
      <c r="K90" s="414"/>
      <c r="L90" s="425"/>
    </row>
    <row r="91" spans="2:12" hidden="1">
      <c r="B91" s="408"/>
      <c r="C91" s="413"/>
      <c r="D91" s="408"/>
      <c r="E91" s="408"/>
      <c r="F91" s="408"/>
      <c r="G91" s="408"/>
      <c r="H91" s="408"/>
      <c r="I91" s="408"/>
      <c r="J91" s="408"/>
      <c r="K91" s="414"/>
      <c r="L91" s="425"/>
    </row>
    <row r="92" spans="2:12" hidden="1">
      <c r="B92" s="408"/>
      <c r="C92" s="413"/>
      <c r="D92" s="408"/>
      <c r="E92" s="408"/>
      <c r="F92" s="408"/>
      <c r="G92" s="408"/>
      <c r="H92" s="408"/>
      <c r="I92" s="408"/>
      <c r="J92" s="408"/>
      <c r="K92" s="414"/>
      <c r="L92" s="425"/>
    </row>
    <row r="93" spans="2:12" hidden="1">
      <c r="B93" s="408"/>
      <c r="C93" s="413"/>
      <c r="D93" s="408"/>
      <c r="E93" s="408"/>
      <c r="F93" s="408"/>
      <c r="G93" s="408"/>
      <c r="H93" s="408"/>
      <c r="I93" s="408"/>
      <c r="J93" s="408"/>
      <c r="K93" s="414"/>
      <c r="L93" s="425"/>
    </row>
    <row r="94" spans="2:12" hidden="1">
      <c r="B94" s="408"/>
      <c r="C94" s="413"/>
      <c r="D94" s="408"/>
      <c r="E94" s="408"/>
      <c r="F94" s="408"/>
      <c r="G94" s="408"/>
      <c r="H94" s="408"/>
      <c r="I94" s="408"/>
      <c r="J94" s="408"/>
      <c r="K94" s="414"/>
      <c r="L94" s="425"/>
    </row>
    <row r="95" spans="2:12" hidden="1">
      <c r="B95" s="408"/>
      <c r="C95" s="413"/>
      <c r="D95" s="408"/>
      <c r="E95" s="408"/>
      <c r="F95" s="408"/>
      <c r="G95" s="408"/>
      <c r="H95" s="408"/>
      <c r="I95" s="408"/>
      <c r="J95" s="408"/>
      <c r="K95" s="414"/>
      <c r="L95" s="425"/>
    </row>
    <row r="96" spans="2:12" hidden="1">
      <c r="B96" s="408"/>
      <c r="C96" s="413"/>
      <c r="D96" s="408"/>
      <c r="E96" s="408"/>
      <c r="F96" s="408"/>
      <c r="G96" s="408"/>
      <c r="H96" s="408"/>
      <c r="I96" s="408"/>
      <c r="J96" s="408"/>
      <c r="K96" s="414"/>
      <c r="L96" s="425"/>
    </row>
    <row r="97" spans="2:12" hidden="1">
      <c r="B97" s="408"/>
      <c r="C97" s="415"/>
      <c r="D97" s="416"/>
      <c r="E97" s="416"/>
      <c r="F97" s="416"/>
      <c r="G97" s="416"/>
      <c r="H97" s="416"/>
      <c r="I97" s="416"/>
      <c r="J97" s="416"/>
      <c r="K97" s="417"/>
      <c r="L97" s="425"/>
    </row>
    <row r="98" spans="2:12" hidden="1">
      <c r="B98" s="408"/>
      <c r="C98" s="408"/>
      <c r="D98" s="408"/>
      <c r="E98" s="408"/>
      <c r="F98" s="408"/>
      <c r="G98" s="408"/>
      <c r="H98" s="408"/>
      <c r="I98" s="408"/>
      <c r="J98" s="408"/>
      <c r="K98" s="408"/>
      <c r="L98" s="425"/>
    </row>
    <row r="99" spans="2:12" hidden="1">
      <c r="B99" s="408"/>
      <c r="C99" s="408"/>
      <c r="D99" s="408"/>
      <c r="E99" s="408"/>
      <c r="F99" s="408"/>
      <c r="G99" s="408"/>
      <c r="H99" s="408"/>
      <c r="I99" s="408"/>
      <c r="J99" s="408"/>
      <c r="K99" s="408"/>
      <c r="L99" s="425"/>
    </row>
    <row r="100" spans="2:12" ht="20.100000000000001" hidden="1" customHeight="1">
      <c r="B100" s="408"/>
      <c r="C100" s="885" t="s">
        <v>2406</v>
      </c>
      <c r="D100" s="1085"/>
      <c r="E100" s="1085"/>
      <c r="F100" s="1085"/>
      <c r="G100" s="1085"/>
      <c r="H100" s="1085"/>
      <c r="I100" s="1085"/>
      <c r="J100" s="1085"/>
      <c r="K100" s="1085"/>
      <c r="L100" s="425"/>
    </row>
    <row r="101" spans="2:12" hidden="1">
      <c r="B101" s="408"/>
      <c r="C101" s="410"/>
      <c r="D101" s="411"/>
      <c r="E101" s="411"/>
      <c r="F101" s="411"/>
      <c r="G101" s="411"/>
      <c r="H101" s="411"/>
      <c r="I101" s="411"/>
      <c r="J101" s="411"/>
      <c r="K101" s="412"/>
      <c r="L101" s="425"/>
    </row>
    <row r="102" spans="2:12" hidden="1">
      <c r="B102" s="408"/>
      <c r="C102" s="413"/>
      <c r="D102" s="408"/>
      <c r="E102" s="408"/>
      <c r="F102" s="408"/>
      <c r="G102" s="408"/>
      <c r="H102" s="408"/>
      <c r="I102" s="408"/>
      <c r="J102" s="408"/>
      <c r="K102" s="414"/>
      <c r="L102" s="425"/>
    </row>
    <row r="103" spans="2:12" hidden="1">
      <c r="B103" s="408"/>
      <c r="C103" s="413"/>
      <c r="D103" s="408"/>
      <c r="E103" s="408"/>
      <c r="F103" s="408"/>
      <c r="G103" s="408"/>
      <c r="H103" s="408"/>
      <c r="I103" s="408"/>
      <c r="J103" s="408"/>
      <c r="K103" s="414"/>
      <c r="L103" s="425"/>
    </row>
    <row r="104" spans="2:12" hidden="1">
      <c r="B104" s="408"/>
      <c r="C104" s="413"/>
      <c r="D104" s="408"/>
      <c r="E104" s="408"/>
      <c r="F104" s="408"/>
      <c r="G104" s="408"/>
      <c r="H104" s="408"/>
      <c r="I104" s="408"/>
      <c r="J104" s="408"/>
      <c r="K104" s="414"/>
      <c r="L104" s="425"/>
    </row>
    <row r="105" spans="2:12" hidden="1">
      <c r="B105" s="408"/>
      <c r="C105" s="413"/>
      <c r="D105" s="408"/>
      <c r="E105" s="408"/>
      <c r="F105" s="408"/>
      <c r="G105" s="408"/>
      <c r="H105" s="408"/>
      <c r="I105" s="408"/>
      <c r="J105" s="408"/>
      <c r="K105" s="414"/>
      <c r="L105" s="425"/>
    </row>
    <row r="106" spans="2:12" hidden="1">
      <c r="B106" s="408"/>
      <c r="C106" s="413"/>
      <c r="D106" s="408"/>
      <c r="E106" s="408"/>
      <c r="F106" s="408"/>
      <c r="G106" s="408"/>
      <c r="H106" s="408"/>
      <c r="I106" s="408"/>
      <c r="J106" s="408"/>
      <c r="K106" s="414"/>
      <c r="L106" s="425"/>
    </row>
    <row r="107" spans="2:12" hidden="1">
      <c r="B107" s="408"/>
      <c r="C107" s="413"/>
      <c r="D107" s="408"/>
      <c r="E107" s="408"/>
      <c r="F107" s="408"/>
      <c r="G107" s="408"/>
      <c r="H107" s="408"/>
      <c r="I107" s="408"/>
      <c r="J107" s="408"/>
      <c r="K107" s="414"/>
      <c r="L107" s="425"/>
    </row>
    <row r="108" spans="2:12" hidden="1">
      <c r="B108" s="408"/>
      <c r="C108" s="413"/>
      <c r="D108" s="408"/>
      <c r="E108" s="408"/>
      <c r="F108" s="408"/>
      <c r="G108" s="408"/>
      <c r="H108" s="408"/>
      <c r="I108" s="408"/>
      <c r="J108" s="408"/>
      <c r="K108" s="414"/>
      <c r="L108" s="425"/>
    </row>
    <row r="109" spans="2:12" hidden="1">
      <c r="B109" s="408"/>
      <c r="C109" s="413"/>
      <c r="D109" s="408"/>
      <c r="E109" s="408"/>
      <c r="F109" s="408"/>
      <c r="G109" s="408"/>
      <c r="H109" s="408"/>
      <c r="I109" s="408"/>
      <c r="J109" s="408"/>
      <c r="K109" s="414"/>
      <c r="L109" s="425"/>
    </row>
    <row r="110" spans="2:12" hidden="1">
      <c r="B110" s="408"/>
      <c r="C110" s="413"/>
      <c r="D110" s="408"/>
      <c r="E110" s="408"/>
      <c r="F110" s="408"/>
      <c r="G110" s="408"/>
      <c r="H110" s="408"/>
      <c r="I110" s="408"/>
      <c r="J110" s="408"/>
      <c r="K110" s="414"/>
      <c r="L110" s="425"/>
    </row>
    <row r="111" spans="2:12" hidden="1">
      <c r="B111" s="408"/>
      <c r="C111" s="413"/>
      <c r="D111" s="408"/>
      <c r="E111" s="408"/>
      <c r="F111" s="408"/>
      <c r="G111" s="408"/>
      <c r="H111" s="408"/>
      <c r="I111" s="408"/>
      <c r="J111" s="408"/>
      <c r="K111" s="414"/>
      <c r="L111" s="425"/>
    </row>
    <row r="112" spans="2:12" hidden="1">
      <c r="B112" s="408"/>
      <c r="C112" s="413"/>
      <c r="D112" s="408"/>
      <c r="E112" s="408"/>
      <c r="F112" s="408"/>
      <c r="G112" s="408"/>
      <c r="H112" s="408"/>
      <c r="I112" s="408"/>
      <c r="J112" s="408"/>
      <c r="K112" s="414"/>
      <c r="L112" s="425"/>
    </row>
    <row r="113" spans="2:12" hidden="1">
      <c r="B113" s="408"/>
      <c r="C113" s="413"/>
      <c r="D113" s="408"/>
      <c r="E113" s="408"/>
      <c r="F113" s="408"/>
      <c r="G113" s="408"/>
      <c r="H113" s="408"/>
      <c r="I113" s="408"/>
      <c r="J113" s="408"/>
      <c r="K113" s="414"/>
      <c r="L113" s="425"/>
    </row>
    <row r="114" spans="2:12" hidden="1">
      <c r="B114" s="408"/>
      <c r="C114" s="413"/>
      <c r="D114" s="408"/>
      <c r="E114" s="408"/>
      <c r="F114" s="408"/>
      <c r="G114" s="408"/>
      <c r="H114" s="408"/>
      <c r="I114" s="408"/>
      <c r="J114" s="408"/>
      <c r="K114" s="414"/>
      <c r="L114" s="425"/>
    </row>
    <row r="115" spans="2:12" hidden="1">
      <c r="B115" s="408"/>
      <c r="C115" s="413"/>
      <c r="D115" s="408"/>
      <c r="E115" s="408"/>
      <c r="F115" s="408"/>
      <c r="G115" s="408"/>
      <c r="H115" s="408"/>
      <c r="I115" s="408"/>
      <c r="J115" s="408"/>
      <c r="K115" s="414"/>
      <c r="L115" s="425"/>
    </row>
    <row r="116" spans="2:12" hidden="1">
      <c r="B116" s="408"/>
      <c r="C116" s="413"/>
      <c r="D116" s="408"/>
      <c r="E116" s="408"/>
      <c r="F116" s="408"/>
      <c r="G116" s="408"/>
      <c r="H116" s="408"/>
      <c r="I116" s="408"/>
      <c r="J116" s="408"/>
      <c r="K116" s="414"/>
      <c r="L116" s="425"/>
    </row>
    <row r="117" spans="2:12" hidden="1">
      <c r="B117" s="408"/>
      <c r="C117" s="415"/>
      <c r="D117" s="416"/>
      <c r="E117" s="416"/>
      <c r="F117" s="416"/>
      <c r="G117" s="416"/>
      <c r="H117" s="416"/>
      <c r="I117" s="416"/>
      <c r="J117" s="416"/>
      <c r="K117" s="417"/>
      <c r="L117" s="425"/>
    </row>
    <row r="118" spans="2:12" hidden="1">
      <c r="B118" s="408"/>
      <c r="C118" s="408"/>
      <c r="D118" s="408"/>
      <c r="E118" s="408"/>
      <c r="F118" s="408"/>
      <c r="G118" s="408"/>
      <c r="H118" s="408"/>
      <c r="I118" s="408"/>
      <c r="J118" s="408"/>
      <c r="K118" s="408"/>
      <c r="L118" s="425"/>
    </row>
  </sheetData>
  <sheetProtection formatColumns="0"/>
  <mergeCells count="14">
    <mergeCell ref="C61:K61"/>
    <mergeCell ref="C80:K80"/>
    <mergeCell ref="C100:K100"/>
    <mergeCell ref="C57:K57"/>
    <mergeCell ref="C10:J10"/>
    <mergeCell ref="C28:J28"/>
    <mergeCell ref="D32:D33"/>
    <mergeCell ref="E32:I32"/>
    <mergeCell ref="C14:C15"/>
    <mergeCell ref="D14:D15"/>
    <mergeCell ref="E14:I14"/>
    <mergeCell ref="C23:K23"/>
    <mergeCell ref="C32:C33"/>
    <mergeCell ref="C38:I38"/>
  </mergeCells>
  <pageMargins left="0.70866141732283472" right="0.70866141732283472" top="0.74803149606299213" bottom="0.74803149606299213" header="0.31496062992125984" footer="0.31496062992125984"/>
  <pageSetup paperSize="9" scale="37" fitToHeight="0" orientation="portrait" r:id="rId1"/>
  <headerFooter scaleWithDoc="0">
    <oddHeader>&amp;R&amp;F</oddHeader>
    <oddFooter>&amp;L&amp;D &amp;T&amp;RPage &amp;P of &amp;N&amp;C&amp;1#&amp;"Calibri"&amp;10&amp;K000000Classification: Confidential</oddFooter>
  </headerFooter>
  <rowBreaks count="1" manualBreakCount="1">
    <brk id="54"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dimension ref="A1:L139"/>
  <sheetViews>
    <sheetView showGridLines="0" zoomScale="80" zoomScaleNormal="80" workbookViewId="0"/>
  </sheetViews>
  <sheetFormatPr defaultRowHeight="14.45"/>
  <cols>
    <col min="1" max="1" width="2" style="2" customWidth="1"/>
    <col min="2" max="2" width="7.42578125" style="2" customWidth="1"/>
    <col min="3" max="3" width="11.42578125" style="2" customWidth="1"/>
    <col min="4" max="4" width="13.5703125" style="2" customWidth="1"/>
    <col min="5" max="5" width="22.42578125" style="2" customWidth="1"/>
    <col min="6" max="9" width="22" style="2" customWidth="1"/>
    <col min="10" max="10" width="34.28515625" style="2" bestFit="1" customWidth="1"/>
    <col min="11" max="11" width="23.28515625" style="2" bestFit="1" customWidth="1"/>
    <col min="12" max="12" width="7.7109375" style="2" customWidth="1"/>
  </cols>
  <sheetData>
    <row r="1" spans="1:12" s="16" customFormat="1" ht="16.5">
      <c r="A1" s="3"/>
    </row>
    <row r="2" spans="1:12" s="16" customFormat="1" ht="16.5">
      <c r="A2" s="3"/>
    </row>
    <row r="3" spans="1:12" s="16" customFormat="1" ht="16.5">
      <c r="A3" s="3"/>
    </row>
    <row r="4" spans="1:12" s="16" customFormat="1" ht="21">
      <c r="A4" s="3"/>
      <c r="B4" s="162"/>
      <c r="C4" s="170" t="s">
        <v>365</v>
      </c>
      <c r="D4" s="163"/>
      <c r="E4" s="163"/>
      <c r="F4" s="163"/>
      <c r="G4" s="8"/>
      <c r="H4" s="171"/>
      <c r="I4" s="171"/>
      <c r="J4" s="8"/>
      <c r="K4" s="195" t="s">
        <v>395</v>
      </c>
      <c r="L4" s="196" t="str">
        <f>'010'!E8</f>
        <v>1234</v>
      </c>
    </row>
    <row r="5" spans="1:12" s="16" customFormat="1" ht="16.5">
      <c r="A5" s="3"/>
      <c r="B5" s="164"/>
      <c r="C5" s="164"/>
      <c r="D5" s="165"/>
      <c r="E5" s="165"/>
      <c r="F5" s="165"/>
      <c r="G5" s="166"/>
    </row>
    <row r="6" spans="1:12" s="16" customFormat="1" ht="17.45">
      <c r="A6" s="3"/>
      <c r="B6" s="164"/>
      <c r="C6" s="191" t="s">
        <v>2821</v>
      </c>
      <c r="D6" s="163"/>
      <c r="E6" s="163"/>
      <c r="F6" s="163"/>
      <c r="G6" s="8"/>
      <c r="H6" s="171"/>
      <c r="I6" s="171"/>
      <c r="J6" s="171"/>
      <c r="K6" s="171"/>
    </row>
    <row r="7" spans="1:12" s="16" customFormat="1" ht="17.45">
      <c r="A7" s="3"/>
      <c r="B7" s="164"/>
      <c r="C7" s="76"/>
      <c r="D7" s="165"/>
      <c r="E7" s="165"/>
      <c r="F7" s="165"/>
      <c r="G7" s="166"/>
      <c r="H7" s="165"/>
    </row>
    <row r="8" spans="1:12" s="16" customFormat="1" ht="17.45">
      <c r="B8" s="164"/>
      <c r="C8" s="172" t="s">
        <v>2363</v>
      </c>
      <c r="D8" s="173"/>
      <c r="E8" s="173"/>
      <c r="F8" s="173"/>
      <c r="G8" s="174"/>
      <c r="H8" s="173"/>
      <c r="I8" s="175"/>
      <c r="J8" s="175"/>
      <c r="K8" s="175"/>
      <c r="L8" s="175"/>
    </row>
    <row r="9" spans="1:12" s="16" customFormat="1" ht="16.5"/>
    <row r="10" spans="1:12" s="16" customFormat="1" ht="59.25" customHeight="1">
      <c r="C10" s="862" t="s">
        <v>2822</v>
      </c>
      <c r="D10" s="863"/>
      <c r="E10" s="863"/>
      <c r="F10" s="863"/>
      <c r="G10" s="863"/>
      <c r="H10" s="863"/>
      <c r="I10" s="863"/>
      <c r="J10" s="863"/>
      <c r="K10" s="863"/>
      <c r="L10" s="533"/>
    </row>
    <row r="11" spans="1:12" s="16" customFormat="1" ht="16.5"/>
    <row r="12" spans="1:12" s="16" customFormat="1" ht="17.45">
      <c r="C12" s="176" t="s">
        <v>886</v>
      </c>
    </row>
    <row r="14" spans="1:12" s="16" customFormat="1" ht="10.15" customHeight="1">
      <c r="C14" s="953" t="s">
        <v>2396</v>
      </c>
      <c r="D14" s="954"/>
      <c r="E14" s="954"/>
      <c r="F14" s="954"/>
      <c r="G14" s="954"/>
      <c r="H14" s="954"/>
      <c r="I14" s="955"/>
      <c r="J14" s="182"/>
      <c r="K14" s="183"/>
      <c r="L14" s="183"/>
    </row>
    <row r="15" spans="1:12" s="16" customFormat="1" ht="10.15" customHeight="1">
      <c r="C15" s="956"/>
      <c r="D15" s="957"/>
      <c r="E15" s="957"/>
      <c r="F15" s="957"/>
      <c r="G15" s="957"/>
      <c r="H15" s="957"/>
      <c r="I15" s="958"/>
      <c r="J15" s="534"/>
    </row>
    <row r="16" spans="1:12" s="16" customFormat="1" ht="20.100000000000001" customHeight="1">
      <c r="C16" s="961" t="s">
        <v>2823</v>
      </c>
      <c r="D16" s="962"/>
      <c r="E16" s="70" t="s">
        <v>514</v>
      </c>
      <c r="F16" s="70" t="s">
        <v>515</v>
      </c>
      <c r="G16" s="70" t="s">
        <v>536</v>
      </c>
      <c r="H16" s="70" t="s">
        <v>537</v>
      </c>
      <c r="I16" s="70" t="s">
        <v>538</v>
      </c>
    </row>
    <row r="17" spans="3:12" s="16" customFormat="1" ht="20.100000000000001" customHeight="1">
      <c r="C17" s="938" t="s">
        <v>2824</v>
      </c>
      <c r="D17" s="939"/>
      <c r="E17" s="535" t="s">
        <v>862</v>
      </c>
      <c r="F17" s="536" t="s">
        <v>863</v>
      </c>
      <c r="G17" s="536" t="s">
        <v>864</v>
      </c>
      <c r="H17" s="536" t="s">
        <v>865</v>
      </c>
      <c r="I17" s="184" t="s">
        <v>867</v>
      </c>
    </row>
    <row r="18" spans="3:12" s="16" customFormat="1" ht="25.15" customHeight="1">
      <c r="C18" s="265">
        <v>1</v>
      </c>
      <c r="D18" s="168" t="s">
        <v>862</v>
      </c>
      <c r="E18" s="266" t="s">
        <v>2398</v>
      </c>
      <c r="F18" s="185"/>
      <c r="G18" s="185"/>
      <c r="H18" s="185"/>
      <c r="I18" s="186"/>
    </row>
    <row r="19" spans="3:12" s="16" customFormat="1" ht="25.15" customHeight="1">
      <c r="C19" s="265">
        <v>2</v>
      </c>
      <c r="D19" s="168" t="s">
        <v>863</v>
      </c>
      <c r="E19" s="185"/>
      <c r="F19" s="266" t="s">
        <v>2399</v>
      </c>
      <c r="G19" s="185"/>
      <c r="H19" s="185"/>
      <c r="I19" s="186"/>
    </row>
    <row r="20" spans="3:12" s="16" customFormat="1" ht="25.15" customHeight="1">
      <c r="C20" s="265">
        <v>3</v>
      </c>
      <c r="D20" s="168" t="s">
        <v>864</v>
      </c>
      <c r="E20" s="185"/>
      <c r="F20" s="185"/>
      <c r="G20" s="266" t="s">
        <v>2400</v>
      </c>
      <c r="H20" s="185"/>
      <c r="I20" s="186"/>
    </row>
    <row r="21" spans="3:12" s="16" customFormat="1" ht="25.15" customHeight="1">
      <c r="C21" s="265">
        <v>4</v>
      </c>
      <c r="D21" s="168" t="s">
        <v>865</v>
      </c>
      <c r="E21" s="185"/>
      <c r="F21" s="185"/>
      <c r="G21" s="185"/>
      <c r="H21" s="266" t="s">
        <v>2401</v>
      </c>
      <c r="I21" s="186"/>
    </row>
    <row r="22" spans="3:12" s="16" customFormat="1" ht="25.15" customHeight="1">
      <c r="C22" s="265">
        <v>5</v>
      </c>
      <c r="D22" s="168" t="s">
        <v>867</v>
      </c>
      <c r="E22" s="185"/>
      <c r="F22" s="185"/>
      <c r="G22" s="185"/>
      <c r="H22" s="185"/>
      <c r="I22" s="266" t="s">
        <v>2402</v>
      </c>
      <c r="J22" s="187"/>
      <c r="K22" s="187"/>
      <c r="L22" s="187"/>
    </row>
    <row r="23" spans="3:12" ht="15.95">
      <c r="C23" s="3"/>
      <c r="D23" s="3"/>
      <c r="E23" s="3"/>
      <c r="F23" s="3"/>
      <c r="G23" s="3"/>
      <c r="H23" s="3"/>
      <c r="I23" s="3"/>
      <c r="J23" s="616"/>
      <c r="K23" s="616"/>
      <c r="L23" s="616"/>
    </row>
    <row r="24" spans="3:12" ht="20.100000000000001" customHeight="1">
      <c r="C24" s="944" t="s">
        <v>2825</v>
      </c>
      <c r="D24" s="945"/>
      <c r="E24" s="946"/>
      <c r="F24" s="959">
        <v>0</v>
      </c>
      <c r="G24" s="960"/>
      <c r="H24" s="3"/>
      <c r="I24" s="3"/>
      <c r="J24" s="616"/>
      <c r="K24" s="616"/>
      <c r="L24" s="616"/>
    </row>
    <row r="25" spans="3:12" ht="20.100000000000001" customHeight="1">
      <c r="C25" s="944" t="s">
        <v>2826</v>
      </c>
      <c r="D25" s="945"/>
      <c r="E25" s="946"/>
      <c r="F25" s="959">
        <v>0</v>
      </c>
      <c r="G25" s="960"/>
      <c r="H25" s="3"/>
      <c r="I25" s="3"/>
      <c r="J25" s="616"/>
      <c r="K25" s="616"/>
      <c r="L25" s="616"/>
    </row>
    <row r="26" spans="3:12" ht="20.100000000000001" customHeight="1">
      <c r="C26" s="944" t="s">
        <v>2827</v>
      </c>
      <c r="D26" s="945"/>
      <c r="E26" s="946"/>
      <c r="F26" s="959">
        <v>0</v>
      </c>
      <c r="G26" s="960"/>
      <c r="H26" s="197"/>
      <c r="I26" s="3"/>
      <c r="J26" s="616"/>
      <c r="K26" s="616"/>
      <c r="L26" s="616"/>
    </row>
    <row r="28" spans="3:12" s="16" customFormat="1" ht="17.45">
      <c r="C28" s="52" t="s">
        <v>892</v>
      </c>
    </row>
    <row r="29" spans="3:12" s="16" customFormat="1" ht="16.5"/>
    <row r="30" spans="3:12" s="16" customFormat="1" ht="18" customHeight="1">
      <c r="C30" s="869" t="s">
        <v>893</v>
      </c>
      <c r="D30" s="870"/>
      <c r="E30" s="870"/>
      <c r="F30" s="870"/>
      <c r="G30" s="870"/>
      <c r="H30" s="870"/>
      <c r="I30" s="870"/>
      <c r="J30" s="870"/>
      <c r="K30" s="870"/>
      <c r="L30" s="537"/>
    </row>
    <row r="32" spans="3:12" ht="17.45">
      <c r="C32" s="76"/>
      <c r="D32" s="165"/>
      <c r="E32" s="165"/>
      <c r="F32" s="165"/>
      <c r="G32" s="166"/>
      <c r="H32" s="165"/>
      <c r="I32" s="16"/>
      <c r="J32" s="16"/>
      <c r="K32" s="16"/>
      <c r="L32" s="16"/>
    </row>
    <row r="33" spans="3:12" ht="17.45">
      <c r="C33" s="172" t="s">
        <v>2383</v>
      </c>
      <c r="D33" s="173"/>
      <c r="E33" s="173"/>
      <c r="F33" s="173"/>
      <c r="G33" s="174"/>
      <c r="H33" s="173"/>
      <c r="I33" s="175"/>
      <c r="J33" s="175"/>
      <c r="K33" s="175"/>
      <c r="L33" s="175"/>
    </row>
    <row r="34" spans="3:12" ht="16.5">
      <c r="C34" s="16"/>
      <c r="D34" s="16"/>
      <c r="E34" s="16"/>
      <c r="F34" s="16"/>
      <c r="G34" s="16"/>
      <c r="H34" s="16"/>
      <c r="I34" s="16"/>
      <c r="J34" s="16"/>
      <c r="K34" s="16"/>
      <c r="L34" s="16"/>
    </row>
    <row r="35" spans="3:12" ht="20.25" customHeight="1">
      <c r="C35" s="963" t="s">
        <v>2828</v>
      </c>
      <c r="D35" s="964"/>
      <c r="E35" s="964"/>
      <c r="F35" s="964"/>
      <c r="G35" s="964"/>
      <c r="H35" s="964"/>
      <c r="I35" s="964"/>
      <c r="J35" s="964"/>
      <c r="K35" s="964"/>
      <c r="L35" s="533"/>
    </row>
    <row r="36" spans="3:12" s="2" customFormat="1" ht="15.95">
      <c r="C36" s="188"/>
      <c r="D36" s="188"/>
      <c r="E36" s="188"/>
      <c r="F36" s="188"/>
      <c r="G36" s="188"/>
      <c r="H36" s="188"/>
      <c r="I36" s="188"/>
      <c r="J36" s="188"/>
      <c r="K36" s="188"/>
      <c r="L36" s="188"/>
    </row>
    <row r="37" spans="3:12" ht="17.45">
      <c r="C37" s="176" t="s">
        <v>886</v>
      </c>
      <c r="D37" s="16"/>
      <c r="E37" s="16"/>
      <c r="F37" s="16"/>
      <c r="G37" s="16"/>
      <c r="H37" s="16"/>
      <c r="I37" s="16"/>
      <c r="J37" s="16"/>
      <c r="K37" s="16"/>
      <c r="L37" s="16"/>
    </row>
    <row r="38" spans="3:12" ht="16.5" customHeight="1">
      <c r="C38" s="616"/>
      <c r="D38" s="616"/>
      <c r="E38" s="616"/>
      <c r="F38" s="616"/>
      <c r="G38" s="616"/>
      <c r="H38" s="616"/>
      <c r="I38" s="616"/>
      <c r="J38" s="616"/>
      <c r="K38" s="616"/>
      <c r="L38" s="616"/>
    </row>
    <row r="39" spans="3:12" s="16" customFormat="1" ht="10.15" customHeight="1">
      <c r="C39" s="953" t="s">
        <v>2396</v>
      </c>
      <c r="D39" s="954"/>
      <c r="E39" s="954"/>
      <c r="F39" s="954"/>
      <c r="G39" s="954"/>
      <c r="H39" s="954"/>
      <c r="I39" s="955"/>
      <c r="J39" s="182"/>
      <c r="K39" s="183"/>
      <c r="L39" s="183"/>
    </row>
    <row r="40" spans="3:12" s="16" customFormat="1" ht="10.15" customHeight="1">
      <c r="C40" s="956"/>
      <c r="D40" s="957"/>
      <c r="E40" s="957"/>
      <c r="F40" s="957"/>
      <c r="G40" s="957"/>
      <c r="H40" s="957"/>
      <c r="I40" s="958"/>
      <c r="J40" s="534"/>
    </row>
    <row r="41" spans="3:12" s="16" customFormat="1" ht="20.100000000000001" customHeight="1">
      <c r="C41" s="961" t="s">
        <v>544</v>
      </c>
      <c r="D41" s="962"/>
      <c r="E41" s="70" t="s">
        <v>539</v>
      </c>
      <c r="F41" s="70" t="s">
        <v>540</v>
      </c>
      <c r="G41" s="70" t="s">
        <v>541</v>
      </c>
      <c r="H41" s="70" t="s">
        <v>542</v>
      </c>
      <c r="I41" s="70" t="s">
        <v>543</v>
      </c>
    </row>
    <row r="42" spans="3:12" s="16" customFormat="1" ht="20.100000000000001" customHeight="1">
      <c r="C42" s="938" t="s">
        <v>2829</v>
      </c>
      <c r="D42" s="939"/>
      <c r="E42" s="535" t="s">
        <v>862</v>
      </c>
      <c r="F42" s="536" t="s">
        <v>863</v>
      </c>
      <c r="G42" s="536" t="s">
        <v>864</v>
      </c>
      <c r="H42" s="536" t="s">
        <v>865</v>
      </c>
      <c r="I42" s="184" t="s">
        <v>867</v>
      </c>
    </row>
    <row r="43" spans="3:12" s="16" customFormat="1" ht="25.15" customHeight="1">
      <c r="C43" s="265">
        <v>1</v>
      </c>
      <c r="D43" s="168" t="s">
        <v>862</v>
      </c>
      <c r="E43" s="266" t="s">
        <v>2398</v>
      </c>
      <c r="F43" s="185"/>
      <c r="G43" s="185"/>
      <c r="H43" s="185"/>
      <c r="I43" s="186"/>
    </row>
    <row r="44" spans="3:12" s="16" customFormat="1" ht="25.15" customHeight="1">
      <c r="C44" s="265">
        <v>2</v>
      </c>
      <c r="D44" s="168" t="s">
        <v>863</v>
      </c>
      <c r="E44" s="185"/>
      <c r="F44" s="266" t="s">
        <v>2399</v>
      </c>
      <c r="G44" s="185"/>
      <c r="H44" s="185"/>
      <c r="I44" s="186"/>
    </row>
    <row r="45" spans="3:12" s="16" customFormat="1" ht="25.15" customHeight="1">
      <c r="C45" s="265">
        <v>3</v>
      </c>
      <c r="D45" s="168" t="s">
        <v>864</v>
      </c>
      <c r="E45" s="185"/>
      <c r="F45" s="185"/>
      <c r="G45" s="266" t="s">
        <v>2400</v>
      </c>
      <c r="H45" s="185"/>
      <c r="I45" s="186"/>
    </row>
    <row r="46" spans="3:12" s="16" customFormat="1" ht="25.15" customHeight="1">
      <c r="C46" s="265">
        <v>4</v>
      </c>
      <c r="D46" s="168" t="s">
        <v>865</v>
      </c>
      <c r="E46" s="185"/>
      <c r="F46" s="185"/>
      <c r="G46" s="185"/>
      <c r="H46" s="266" t="s">
        <v>2401</v>
      </c>
      <c r="I46" s="186"/>
    </row>
    <row r="47" spans="3:12" s="16" customFormat="1" ht="25.15" customHeight="1">
      <c r="C47" s="265">
        <v>5</v>
      </c>
      <c r="D47" s="168" t="s">
        <v>867</v>
      </c>
      <c r="E47" s="185"/>
      <c r="F47" s="185"/>
      <c r="G47" s="185"/>
      <c r="H47" s="185"/>
      <c r="I47" s="266" t="s">
        <v>2402</v>
      </c>
      <c r="J47" s="187"/>
      <c r="K47" s="187"/>
      <c r="L47" s="187"/>
    </row>
    <row r="48" spans="3:12" s="2" customFormat="1" ht="15.95">
      <c r="C48" s="198"/>
      <c r="D48" s="178"/>
      <c r="E48" s="199"/>
      <c r="F48" s="199"/>
      <c r="G48" s="199"/>
      <c r="H48" s="199"/>
      <c r="I48" s="200"/>
      <c r="J48" s="616"/>
      <c r="K48" s="616"/>
      <c r="L48" s="616"/>
    </row>
    <row r="49" spans="3:12" s="2" customFormat="1" ht="15.95">
      <c r="C49" s="3"/>
      <c r="D49" s="3"/>
      <c r="E49" s="3"/>
      <c r="F49" s="3"/>
      <c r="G49" s="3"/>
      <c r="H49" s="3"/>
      <c r="I49" s="3"/>
      <c r="J49" s="616"/>
      <c r="K49" s="616"/>
      <c r="L49" s="616"/>
    </row>
    <row r="50" spans="3:12" s="2" customFormat="1" ht="20.100000000000001" customHeight="1">
      <c r="C50" s="944" t="s">
        <v>2830</v>
      </c>
      <c r="D50" s="945"/>
      <c r="E50" s="946"/>
      <c r="F50" s="965">
        <v>0</v>
      </c>
      <c r="G50" s="966"/>
      <c r="H50" s="3"/>
      <c r="I50" s="3"/>
      <c r="J50" s="616"/>
      <c r="K50" s="616"/>
      <c r="L50" s="616"/>
    </row>
    <row r="51" spans="3:12" s="2" customFormat="1" ht="20.100000000000001" customHeight="1">
      <c r="C51" s="944" t="s">
        <v>2831</v>
      </c>
      <c r="D51" s="945"/>
      <c r="E51" s="946"/>
      <c r="F51" s="965">
        <v>0</v>
      </c>
      <c r="G51" s="966"/>
      <c r="H51" s="3"/>
      <c r="I51" s="3"/>
      <c r="J51" s="616"/>
      <c r="K51" s="616"/>
      <c r="L51" s="616"/>
    </row>
    <row r="52" spans="3:12" s="2" customFormat="1" ht="20.100000000000001" customHeight="1">
      <c r="C52" s="944" t="s">
        <v>2827</v>
      </c>
      <c r="D52" s="945"/>
      <c r="E52" s="946"/>
      <c r="F52" s="965">
        <v>0</v>
      </c>
      <c r="G52" s="966"/>
      <c r="H52" s="3"/>
      <c r="I52" s="3"/>
      <c r="J52" s="616"/>
      <c r="K52" s="616"/>
      <c r="L52" s="616"/>
    </row>
    <row r="53" spans="3:12" s="2" customFormat="1">
      <c r="C53" s="616"/>
      <c r="D53" s="616"/>
      <c r="E53" s="616"/>
      <c r="F53" s="616"/>
      <c r="G53" s="616"/>
      <c r="H53" s="616"/>
      <c r="I53" s="616"/>
      <c r="J53" s="616"/>
      <c r="K53" s="616"/>
      <c r="L53" s="616"/>
    </row>
    <row r="54" spans="3:12" s="2" customFormat="1" ht="17.45">
      <c r="C54" s="52" t="s">
        <v>892</v>
      </c>
      <c r="D54" s="16"/>
      <c r="E54" s="16"/>
      <c r="F54" s="16"/>
      <c r="G54" s="16"/>
      <c r="H54" s="16"/>
      <c r="I54" s="16"/>
      <c r="J54" s="16"/>
      <c r="K54" s="16"/>
      <c r="L54" s="16"/>
    </row>
    <row r="55" spans="3:12" s="2" customFormat="1" ht="16.5">
      <c r="C55" s="16"/>
      <c r="D55" s="16"/>
      <c r="E55" s="16"/>
      <c r="F55" s="16"/>
      <c r="G55" s="16"/>
      <c r="H55" s="16"/>
      <c r="I55" s="16"/>
      <c r="J55" s="16"/>
      <c r="K55" s="16"/>
      <c r="L55" s="16"/>
    </row>
    <row r="56" spans="3:12" s="2" customFormat="1" ht="20.25" customHeight="1">
      <c r="C56" s="869" t="s">
        <v>893</v>
      </c>
      <c r="D56" s="870"/>
      <c r="E56" s="870"/>
      <c r="F56" s="870"/>
      <c r="G56" s="870"/>
      <c r="H56" s="870"/>
      <c r="I56" s="870"/>
      <c r="J56" s="870"/>
      <c r="K56" s="870"/>
      <c r="L56" s="537"/>
    </row>
    <row r="57" spans="3:12" s="2" customFormat="1">
      <c r="C57" s="616"/>
      <c r="D57" s="616"/>
      <c r="E57" s="616"/>
      <c r="F57" s="616"/>
      <c r="G57" s="616"/>
      <c r="H57" s="616"/>
      <c r="I57" s="616"/>
      <c r="J57" s="616"/>
      <c r="K57" s="616"/>
      <c r="L57" s="616"/>
    </row>
    <row r="58" spans="3:12" ht="17.45">
      <c r="C58" s="172" t="s">
        <v>2543</v>
      </c>
      <c r="D58" s="173"/>
      <c r="E58" s="173"/>
      <c r="F58" s="173"/>
      <c r="G58" s="174"/>
      <c r="H58" s="173"/>
      <c r="I58" s="175"/>
      <c r="J58" s="175"/>
      <c r="K58" s="175"/>
      <c r="L58" s="175"/>
    </row>
    <row r="59" spans="3:12" ht="16.5">
      <c r="C59" s="16"/>
      <c r="D59" s="16"/>
      <c r="E59" s="16"/>
      <c r="F59" s="16"/>
      <c r="G59" s="16"/>
      <c r="H59" s="16"/>
      <c r="I59" s="16"/>
      <c r="J59" s="16"/>
      <c r="K59" s="16"/>
      <c r="L59" s="16"/>
    </row>
    <row r="60" spans="3:12" ht="30" customHeight="1">
      <c r="C60" s="882" t="s">
        <v>2832</v>
      </c>
      <c r="D60" s="883"/>
      <c r="E60" s="883"/>
      <c r="F60" s="883"/>
      <c r="G60" s="883"/>
      <c r="H60" s="883"/>
      <c r="I60" s="883"/>
      <c r="J60" s="883"/>
      <c r="K60" s="883"/>
      <c r="L60" s="533"/>
    </row>
    <row r="61" spans="3:12" ht="16.5">
      <c r="C61" s="16"/>
      <c r="D61" s="16"/>
      <c r="E61" s="16"/>
      <c r="F61" s="16"/>
      <c r="G61" s="16"/>
      <c r="H61" s="16"/>
      <c r="I61" s="16"/>
      <c r="J61" s="16"/>
      <c r="K61" s="16"/>
      <c r="L61" s="16"/>
    </row>
    <row r="62" spans="3:12" ht="17.45">
      <c r="C62" s="176" t="s">
        <v>886</v>
      </c>
      <c r="D62" s="16"/>
      <c r="E62" s="16"/>
      <c r="F62" s="16"/>
      <c r="G62" s="16"/>
      <c r="H62" s="16"/>
      <c r="I62" s="16"/>
      <c r="J62" s="16"/>
      <c r="K62" s="16"/>
      <c r="L62" s="16"/>
    </row>
    <row r="64" spans="3:12" s="16" customFormat="1" ht="10.15" customHeight="1">
      <c r="C64" s="953" t="s">
        <v>2396</v>
      </c>
      <c r="D64" s="954"/>
      <c r="E64" s="954"/>
      <c r="F64" s="954"/>
      <c r="G64" s="954"/>
      <c r="H64" s="954"/>
      <c r="I64" s="955"/>
      <c r="J64" s="182"/>
      <c r="K64" s="183"/>
      <c r="L64" s="183"/>
    </row>
    <row r="65" spans="3:12" s="16" customFormat="1" ht="10.15" customHeight="1">
      <c r="C65" s="956"/>
      <c r="D65" s="957"/>
      <c r="E65" s="957"/>
      <c r="F65" s="957"/>
      <c r="G65" s="957"/>
      <c r="H65" s="957"/>
      <c r="I65" s="958"/>
      <c r="J65" s="534"/>
    </row>
    <row r="66" spans="3:12" s="16" customFormat="1" ht="20.100000000000001" customHeight="1">
      <c r="C66" s="961" t="s">
        <v>544</v>
      </c>
      <c r="D66" s="962"/>
      <c r="E66" s="70" t="s">
        <v>895</v>
      </c>
      <c r="F66" s="70" t="s">
        <v>896</v>
      </c>
      <c r="G66" s="70" t="s">
        <v>897</v>
      </c>
      <c r="H66" s="70" t="s">
        <v>898</v>
      </c>
      <c r="I66" s="70" t="s">
        <v>899</v>
      </c>
    </row>
    <row r="67" spans="3:12" s="16" customFormat="1" ht="20.100000000000001" customHeight="1">
      <c r="C67" s="938" t="s">
        <v>2833</v>
      </c>
      <c r="D67" s="939"/>
      <c r="E67" s="535" t="s">
        <v>862</v>
      </c>
      <c r="F67" s="536" t="s">
        <v>863</v>
      </c>
      <c r="G67" s="536" t="s">
        <v>864</v>
      </c>
      <c r="H67" s="536" t="s">
        <v>865</v>
      </c>
      <c r="I67" s="184" t="s">
        <v>867</v>
      </c>
    </row>
    <row r="68" spans="3:12" s="16" customFormat="1" ht="25.15" customHeight="1">
      <c r="C68" s="265">
        <v>1</v>
      </c>
      <c r="D68" s="168" t="s">
        <v>862</v>
      </c>
      <c r="E68" s="266" t="s">
        <v>2398</v>
      </c>
      <c r="F68" s="185"/>
      <c r="G68" s="185"/>
      <c r="H68" s="185"/>
      <c r="I68" s="186"/>
    </row>
    <row r="69" spans="3:12" s="16" customFormat="1" ht="25.15" customHeight="1">
      <c r="C69" s="265">
        <v>2</v>
      </c>
      <c r="D69" s="168" t="s">
        <v>863</v>
      </c>
      <c r="E69" s="185"/>
      <c r="F69" s="266" t="s">
        <v>2399</v>
      </c>
      <c r="G69" s="185"/>
      <c r="H69" s="185"/>
      <c r="I69" s="186"/>
    </row>
    <row r="70" spans="3:12" s="16" customFormat="1" ht="25.15" customHeight="1">
      <c r="C70" s="265">
        <v>3</v>
      </c>
      <c r="D70" s="168" t="s">
        <v>864</v>
      </c>
      <c r="E70" s="185"/>
      <c r="F70" s="185"/>
      <c r="G70" s="266" t="s">
        <v>2400</v>
      </c>
      <c r="H70" s="185"/>
      <c r="I70" s="186"/>
    </row>
    <row r="71" spans="3:12" s="16" customFormat="1" ht="25.15" customHeight="1">
      <c r="C71" s="265">
        <v>4</v>
      </c>
      <c r="D71" s="168" t="s">
        <v>865</v>
      </c>
      <c r="E71" s="185"/>
      <c r="F71" s="185"/>
      <c r="G71" s="185"/>
      <c r="H71" s="266" t="s">
        <v>2401</v>
      </c>
      <c r="I71" s="186"/>
    </row>
    <row r="72" spans="3:12" s="16" customFormat="1" ht="25.15" customHeight="1">
      <c r="C72" s="265">
        <v>5</v>
      </c>
      <c r="D72" s="168" t="s">
        <v>867</v>
      </c>
      <c r="E72" s="185"/>
      <c r="F72" s="185"/>
      <c r="G72" s="185"/>
      <c r="H72" s="185"/>
      <c r="I72" s="266" t="s">
        <v>2402</v>
      </c>
      <c r="J72" s="187"/>
      <c r="K72" s="187"/>
      <c r="L72" s="187"/>
    </row>
    <row r="73" spans="3:12" s="2" customFormat="1" ht="15.95">
      <c r="C73" s="3"/>
      <c r="D73" s="3"/>
      <c r="E73" s="3"/>
      <c r="F73" s="3"/>
      <c r="G73" s="3"/>
      <c r="H73" s="3"/>
      <c r="I73" s="3"/>
      <c r="J73" s="616"/>
      <c r="K73" s="616"/>
      <c r="L73" s="616"/>
    </row>
    <row r="74" spans="3:12" s="2" customFormat="1" ht="24.75" customHeight="1">
      <c r="C74" s="944" t="s">
        <v>2830</v>
      </c>
      <c r="D74" s="945"/>
      <c r="E74" s="946"/>
      <c r="F74" s="949" t="s">
        <v>2834</v>
      </c>
      <c r="G74" s="950"/>
      <c r="H74" s="3"/>
      <c r="I74" s="3"/>
      <c r="J74" s="616"/>
      <c r="K74" s="616"/>
      <c r="L74" s="616"/>
    </row>
    <row r="75" spans="3:12" s="2" customFormat="1" ht="24.75" customHeight="1">
      <c r="C75" s="944" t="s">
        <v>2835</v>
      </c>
      <c r="D75" s="945"/>
      <c r="E75" s="946"/>
      <c r="F75" s="960">
        <v>0</v>
      </c>
      <c r="G75" s="960"/>
      <c r="H75" s="3"/>
      <c r="I75" s="3"/>
      <c r="J75" s="616"/>
      <c r="K75" s="616"/>
      <c r="L75" s="616"/>
    </row>
    <row r="76" spans="3:12" s="2" customFormat="1" ht="24.75" customHeight="1">
      <c r="C76" s="944" t="s">
        <v>2827</v>
      </c>
      <c r="D76" s="945"/>
      <c r="E76" s="946"/>
      <c r="F76" s="960">
        <v>0</v>
      </c>
      <c r="G76" s="960"/>
      <c r="H76" s="3"/>
      <c r="I76" s="3"/>
      <c r="J76" s="616"/>
      <c r="K76" s="616"/>
      <c r="L76" s="616"/>
    </row>
    <row r="77" spans="3:12" s="2" customFormat="1">
      <c r="C77" s="616"/>
      <c r="D77" s="616"/>
      <c r="E77" s="616"/>
      <c r="F77" s="616"/>
      <c r="G77" s="616"/>
      <c r="H77" s="616"/>
      <c r="I77" s="616"/>
      <c r="J77" s="616"/>
      <c r="K77" s="616"/>
      <c r="L77" s="616"/>
    </row>
    <row r="78" spans="3:12" s="2" customFormat="1" ht="17.45">
      <c r="C78" s="52" t="s">
        <v>892</v>
      </c>
      <c r="D78" s="16"/>
      <c r="E78" s="16"/>
      <c r="F78" s="16"/>
      <c r="G78" s="16"/>
      <c r="H78" s="16"/>
      <c r="I78" s="16"/>
      <c r="J78" s="16"/>
      <c r="K78" s="16"/>
      <c r="L78" s="16"/>
    </row>
    <row r="79" spans="3:12" s="2" customFormat="1" ht="16.5">
      <c r="C79" s="16"/>
      <c r="D79" s="16"/>
      <c r="E79" s="16"/>
      <c r="F79" s="16"/>
      <c r="G79" s="16"/>
      <c r="H79" s="16"/>
      <c r="I79" s="16"/>
      <c r="J79" s="16"/>
      <c r="K79" s="16"/>
      <c r="L79" s="16"/>
    </row>
    <row r="80" spans="3:12" s="2" customFormat="1" ht="18" customHeight="1">
      <c r="C80" s="869" t="s">
        <v>893</v>
      </c>
      <c r="D80" s="870"/>
      <c r="E80" s="870"/>
      <c r="F80" s="870"/>
      <c r="G80" s="870"/>
      <c r="H80" s="870"/>
      <c r="I80" s="870"/>
      <c r="J80" s="870"/>
      <c r="K80" s="870"/>
      <c r="L80" s="537"/>
    </row>
    <row r="81" spans="3:12" s="2" customFormat="1">
      <c r="C81" s="616"/>
      <c r="D81" s="616"/>
      <c r="E81" s="616"/>
      <c r="F81" s="616"/>
      <c r="G81" s="616"/>
      <c r="H81" s="616"/>
      <c r="I81" s="616"/>
      <c r="J81" s="616"/>
      <c r="K81" s="616"/>
      <c r="L81" s="616"/>
    </row>
    <row r="82" spans="3:12" ht="18.75" customHeight="1">
      <c r="C82" s="76"/>
      <c r="D82" s="165"/>
      <c r="E82" s="165"/>
      <c r="F82" s="165"/>
      <c r="G82" s="166"/>
      <c r="H82" s="165"/>
      <c r="I82" s="16"/>
      <c r="J82" s="16"/>
      <c r="K82" s="16"/>
      <c r="L82" s="16"/>
    </row>
    <row r="83" spans="3:12" ht="17.45">
      <c r="C83" s="172" t="s">
        <v>2572</v>
      </c>
      <c r="D83" s="173"/>
      <c r="E83" s="173"/>
      <c r="F83" s="173"/>
      <c r="G83" s="174"/>
      <c r="H83" s="173"/>
      <c r="I83" s="175"/>
      <c r="J83" s="175"/>
      <c r="K83" s="175"/>
      <c r="L83" s="175"/>
    </row>
    <row r="84" spans="3:12" ht="16.5">
      <c r="C84" s="16"/>
      <c r="D84" s="16"/>
      <c r="E84" s="16"/>
      <c r="F84" s="16"/>
      <c r="G84" s="16"/>
      <c r="H84" s="16"/>
      <c r="I84" s="16"/>
      <c r="J84" s="16"/>
      <c r="K84" s="16"/>
      <c r="L84" s="16"/>
    </row>
    <row r="85" spans="3:12" ht="20.25" customHeight="1">
      <c r="C85" s="882" t="s">
        <v>2836</v>
      </c>
      <c r="D85" s="883"/>
      <c r="E85" s="883"/>
      <c r="F85" s="883"/>
      <c r="G85" s="883"/>
      <c r="H85" s="883"/>
      <c r="I85" s="883"/>
      <c r="J85" s="883"/>
      <c r="K85" s="883"/>
      <c r="L85" s="533"/>
    </row>
    <row r="86" spans="3:12" s="2" customFormat="1" ht="24.75" customHeight="1">
      <c r="C86" s="188"/>
      <c r="D86" s="188"/>
      <c r="E86" s="188"/>
      <c r="F86" s="188"/>
      <c r="G86" s="188"/>
      <c r="H86" s="188"/>
      <c r="I86" s="188"/>
      <c r="J86" s="188"/>
      <c r="K86" s="188"/>
      <c r="L86" s="188"/>
    </row>
    <row r="87" spans="3:12" ht="9.75" customHeight="1">
      <c r="C87" s="16"/>
      <c r="D87" s="16"/>
      <c r="E87" s="16"/>
      <c r="F87" s="16"/>
      <c r="G87" s="16"/>
      <c r="H87" s="16"/>
      <c r="I87" s="16"/>
      <c r="J87" s="16"/>
      <c r="K87" s="16"/>
      <c r="L87" s="16"/>
    </row>
    <row r="88" spans="3:12" ht="17.45">
      <c r="C88" s="176" t="s">
        <v>886</v>
      </c>
      <c r="D88" s="16"/>
      <c r="E88" s="16"/>
      <c r="F88" s="16"/>
      <c r="G88" s="16"/>
      <c r="H88" s="16"/>
      <c r="I88" s="16"/>
      <c r="J88" s="16"/>
      <c r="K88" s="16"/>
      <c r="L88" s="16"/>
    </row>
    <row r="90" spans="3:12" s="16" customFormat="1" ht="10.15" customHeight="1">
      <c r="C90" s="953" t="s">
        <v>2396</v>
      </c>
      <c r="D90" s="954"/>
      <c r="E90" s="954"/>
      <c r="F90" s="954"/>
      <c r="G90" s="954"/>
      <c r="H90" s="954"/>
      <c r="I90" s="955"/>
      <c r="J90" s="182"/>
      <c r="K90" s="183"/>
      <c r="L90" s="183"/>
    </row>
    <row r="91" spans="3:12" s="16" customFormat="1" ht="10.15" customHeight="1">
      <c r="C91" s="956"/>
      <c r="D91" s="957"/>
      <c r="E91" s="957"/>
      <c r="F91" s="957"/>
      <c r="G91" s="957"/>
      <c r="H91" s="957"/>
      <c r="I91" s="958"/>
      <c r="J91" s="534"/>
    </row>
    <row r="92" spans="3:12" s="16" customFormat="1" ht="20.100000000000001" customHeight="1">
      <c r="C92" s="961" t="s">
        <v>544</v>
      </c>
      <c r="D92" s="962"/>
      <c r="E92" s="70" t="s">
        <v>900</v>
      </c>
      <c r="F92" s="70" t="s">
        <v>901</v>
      </c>
      <c r="G92" s="70" t="s">
        <v>2404</v>
      </c>
      <c r="H92" s="70" t="s">
        <v>2405</v>
      </c>
      <c r="I92" s="70" t="s">
        <v>2407</v>
      </c>
    </row>
    <row r="93" spans="3:12" s="16" customFormat="1" ht="20.100000000000001" customHeight="1">
      <c r="C93" s="938" t="s">
        <v>581</v>
      </c>
      <c r="D93" s="939"/>
      <c r="E93" s="535" t="s">
        <v>862</v>
      </c>
      <c r="F93" s="536" t="s">
        <v>863</v>
      </c>
      <c r="G93" s="536" t="s">
        <v>864</v>
      </c>
      <c r="H93" s="536" t="s">
        <v>865</v>
      </c>
      <c r="I93" s="184" t="s">
        <v>867</v>
      </c>
    </row>
    <row r="94" spans="3:12" s="16" customFormat="1" ht="25.15" customHeight="1">
      <c r="C94" s="265">
        <v>1</v>
      </c>
      <c r="D94" s="168" t="s">
        <v>862</v>
      </c>
      <c r="E94" s="266" t="s">
        <v>2398</v>
      </c>
      <c r="F94" s="185"/>
      <c r="G94" s="185"/>
      <c r="H94" s="185"/>
      <c r="I94" s="186"/>
    </row>
    <row r="95" spans="3:12" s="16" customFormat="1" ht="25.15" customHeight="1">
      <c r="C95" s="265">
        <v>2</v>
      </c>
      <c r="D95" s="168" t="s">
        <v>863</v>
      </c>
      <c r="E95" s="185"/>
      <c r="F95" s="266" t="s">
        <v>2399</v>
      </c>
      <c r="G95" s="185"/>
      <c r="H95" s="185"/>
      <c r="I95" s="186"/>
    </row>
    <row r="96" spans="3:12" s="16" customFormat="1" ht="25.15" customHeight="1">
      <c r="C96" s="265">
        <v>3</v>
      </c>
      <c r="D96" s="168" t="s">
        <v>864</v>
      </c>
      <c r="E96" s="185"/>
      <c r="F96" s="185"/>
      <c r="G96" s="266" t="s">
        <v>2400</v>
      </c>
      <c r="H96" s="185"/>
      <c r="I96" s="186"/>
    </row>
    <row r="97" spans="3:12" s="16" customFormat="1" ht="25.15" customHeight="1">
      <c r="C97" s="265">
        <v>4</v>
      </c>
      <c r="D97" s="168" t="s">
        <v>865</v>
      </c>
      <c r="E97" s="185"/>
      <c r="F97" s="185"/>
      <c r="G97" s="185"/>
      <c r="H97" s="266" t="s">
        <v>2401</v>
      </c>
      <c r="I97" s="186"/>
    </row>
    <row r="98" spans="3:12" s="16" customFormat="1" ht="25.15" customHeight="1">
      <c r="C98" s="265">
        <v>5</v>
      </c>
      <c r="D98" s="168" t="s">
        <v>867</v>
      </c>
      <c r="E98" s="185"/>
      <c r="F98" s="185"/>
      <c r="G98" s="185"/>
      <c r="H98" s="185"/>
      <c r="I98" s="266" t="s">
        <v>2402</v>
      </c>
      <c r="J98" s="187"/>
      <c r="K98" s="187"/>
      <c r="L98" s="187"/>
    </row>
    <row r="99" spans="3:12" s="2" customFormat="1" ht="15.95">
      <c r="C99" s="3"/>
      <c r="D99" s="3"/>
      <c r="E99" s="3"/>
      <c r="F99" s="3"/>
      <c r="G99" s="3"/>
      <c r="H99" s="3"/>
      <c r="I99" s="3"/>
      <c r="J99" s="616"/>
      <c r="K99" s="616"/>
      <c r="L99" s="616"/>
    </row>
    <row r="100" spans="3:12" s="2" customFormat="1" ht="28.5" customHeight="1">
      <c r="C100" s="944" t="s">
        <v>2830</v>
      </c>
      <c r="D100" s="945"/>
      <c r="E100" s="946"/>
      <c r="F100" s="949" t="s">
        <v>2834</v>
      </c>
      <c r="G100" s="950"/>
      <c r="H100" s="3"/>
      <c r="I100" s="3"/>
      <c r="J100" s="616"/>
      <c r="K100" s="616"/>
      <c r="L100" s="616"/>
    </row>
    <row r="101" spans="3:12" s="2" customFormat="1" ht="28.5" customHeight="1">
      <c r="C101" s="944" t="s">
        <v>2837</v>
      </c>
      <c r="D101" s="945"/>
      <c r="E101" s="946"/>
      <c r="F101" s="960">
        <v>0</v>
      </c>
      <c r="G101" s="960"/>
      <c r="H101" s="3"/>
      <c r="I101" s="3"/>
      <c r="J101" s="616"/>
      <c r="K101" s="616"/>
      <c r="L101" s="616"/>
    </row>
    <row r="102" spans="3:12" s="2" customFormat="1" ht="28.5" customHeight="1">
      <c r="C102" s="944" t="s">
        <v>2827</v>
      </c>
      <c r="D102" s="945"/>
      <c r="E102" s="946"/>
      <c r="F102" s="960">
        <v>0</v>
      </c>
      <c r="G102" s="960"/>
      <c r="H102" s="3"/>
      <c r="I102" s="3"/>
      <c r="J102" s="616"/>
      <c r="K102" s="616"/>
      <c r="L102" s="616"/>
    </row>
    <row r="103" spans="3:12" s="2" customFormat="1" ht="20.100000000000001" customHeight="1">
      <c r="C103" s="114"/>
      <c r="D103" s="114"/>
      <c r="E103" s="114"/>
      <c r="F103" s="201"/>
      <c r="G103" s="201"/>
      <c r="H103" s="3"/>
      <c r="I103" s="3"/>
      <c r="J103" s="616"/>
      <c r="K103" s="616"/>
      <c r="L103" s="616"/>
    </row>
    <row r="104" spans="3:12" s="2" customFormat="1">
      <c r="C104" s="616"/>
      <c r="D104" s="616"/>
      <c r="E104" s="616"/>
      <c r="F104" s="616"/>
      <c r="G104" s="616"/>
      <c r="H104" s="616"/>
      <c r="I104" s="616"/>
      <c r="J104" s="616"/>
      <c r="K104" s="616"/>
      <c r="L104" s="616"/>
    </row>
    <row r="105" spans="3:12" s="2" customFormat="1" ht="17.45">
      <c r="C105" s="52" t="s">
        <v>892</v>
      </c>
      <c r="D105" s="16"/>
      <c r="E105" s="16"/>
      <c r="F105" s="16"/>
      <c r="G105" s="16"/>
      <c r="H105" s="16"/>
      <c r="I105" s="16"/>
      <c r="J105" s="16"/>
      <c r="K105" s="16"/>
      <c r="L105" s="16"/>
    </row>
    <row r="106" spans="3:12" s="2" customFormat="1" ht="16.5">
      <c r="C106" s="16"/>
      <c r="D106" s="16"/>
      <c r="E106" s="16"/>
      <c r="F106" s="16"/>
      <c r="G106" s="16"/>
      <c r="H106" s="16"/>
      <c r="I106" s="16"/>
      <c r="J106" s="16"/>
      <c r="K106" s="16"/>
      <c r="L106" s="16"/>
    </row>
    <row r="107" spans="3:12" s="2" customFormat="1" ht="18" customHeight="1">
      <c r="C107" s="869" t="s">
        <v>893</v>
      </c>
      <c r="D107" s="870"/>
      <c r="E107" s="870"/>
      <c r="F107" s="870"/>
      <c r="G107" s="870"/>
      <c r="H107" s="870"/>
      <c r="I107" s="870"/>
      <c r="J107" s="870"/>
      <c r="K107" s="870"/>
      <c r="L107" s="537"/>
    </row>
    <row r="108" spans="3:12" s="2" customFormat="1" ht="15.95">
      <c r="C108" s="202"/>
      <c r="D108" s="202"/>
      <c r="E108" s="202"/>
      <c r="F108" s="202"/>
      <c r="G108" s="202"/>
      <c r="H108" s="202"/>
      <c r="I108" s="202"/>
      <c r="J108" s="202"/>
      <c r="K108" s="202"/>
      <c r="L108" s="203"/>
    </row>
    <row r="110" spans="3:12" s="2" customFormat="1" ht="17.45">
      <c r="C110" s="172" t="s">
        <v>2838</v>
      </c>
      <c r="D110" s="173"/>
      <c r="E110" s="173"/>
      <c r="F110" s="173"/>
      <c r="G110" s="174"/>
      <c r="H110" s="173"/>
      <c r="I110" s="175"/>
      <c r="J110" s="175"/>
      <c r="K110" s="175"/>
      <c r="L110" s="175"/>
    </row>
    <row r="111" spans="3:12" s="2" customFormat="1" ht="16.5">
      <c r="C111" s="16"/>
      <c r="D111" s="16"/>
      <c r="E111" s="16"/>
      <c r="F111" s="16"/>
      <c r="G111" s="16"/>
      <c r="H111" s="16"/>
      <c r="I111" s="16"/>
      <c r="J111" s="16"/>
      <c r="K111" s="16"/>
      <c r="L111" s="16"/>
    </row>
    <row r="112" spans="3:12" s="204" customFormat="1" ht="26.25" customHeight="1">
      <c r="C112" s="862" t="s">
        <v>2839</v>
      </c>
      <c r="D112" s="863"/>
      <c r="E112" s="863"/>
      <c r="F112" s="863"/>
      <c r="G112" s="863"/>
      <c r="H112" s="863"/>
      <c r="I112" s="863"/>
      <c r="J112" s="863"/>
      <c r="K112" s="920"/>
      <c r="L112" s="77"/>
    </row>
    <row r="113" spans="2:12" s="2" customFormat="1" ht="16.5">
      <c r="B113" s="616"/>
      <c r="C113" s="16"/>
      <c r="D113" s="16"/>
      <c r="E113" s="16"/>
      <c r="F113" s="16"/>
      <c r="G113" s="16"/>
      <c r="H113" s="16"/>
      <c r="I113" s="16"/>
      <c r="J113" s="16"/>
      <c r="K113" s="16"/>
      <c r="L113" s="16"/>
    </row>
    <row r="114" spans="2:12" s="2" customFormat="1" ht="17.45">
      <c r="B114" s="616"/>
      <c r="C114" s="176" t="s">
        <v>886</v>
      </c>
      <c r="D114" s="16"/>
      <c r="E114" s="16"/>
      <c r="F114" s="16"/>
      <c r="G114" s="16"/>
      <c r="H114" s="16"/>
      <c r="I114" s="16"/>
      <c r="J114" s="16"/>
      <c r="K114" s="16"/>
      <c r="L114" s="16"/>
    </row>
    <row r="115" spans="2:12" ht="15.95">
      <c r="B115" s="616"/>
      <c r="C115" s="616"/>
      <c r="D115" s="616"/>
      <c r="E115" s="70" t="s">
        <v>2408</v>
      </c>
      <c r="F115" s="70" t="s">
        <v>2409</v>
      </c>
      <c r="G115" s="70" t="s">
        <v>2410</v>
      </c>
      <c r="H115" s="70" t="s">
        <v>2840</v>
      </c>
      <c r="I115" s="616"/>
      <c r="J115" s="616"/>
      <c r="K115" s="616"/>
      <c r="L115" s="616"/>
    </row>
    <row r="116" spans="2:12" ht="25.5" customHeight="1">
      <c r="B116" s="616"/>
      <c r="C116" s="947"/>
      <c r="D116" s="948"/>
      <c r="E116" s="538" t="s">
        <v>2841</v>
      </c>
      <c r="F116" s="538" t="s">
        <v>861</v>
      </c>
      <c r="G116" s="538" t="s">
        <v>2842</v>
      </c>
      <c r="H116" s="538" t="s">
        <v>2843</v>
      </c>
      <c r="I116" s="616"/>
      <c r="J116" s="616"/>
      <c r="K116" s="616"/>
      <c r="L116" s="616"/>
    </row>
    <row r="117" spans="2:12" ht="43.5" customHeight="1">
      <c r="B117" s="294">
        <v>1</v>
      </c>
      <c r="C117" s="940" t="s">
        <v>2844</v>
      </c>
      <c r="D117" s="941"/>
      <c r="E117" s="255">
        <v>0</v>
      </c>
      <c r="F117" s="343" t="s">
        <v>2845</v>
      </c>
      <c r="G117" s="343" t="s">
        <v>2846</v>
      </c>
      <c r="H117" s="343" t="s">
        <v>2847</v>
      </c>
      <c r="I117" s="616"/>
      <c r="J117" s="616"/>
      <c r="K117" s="616"/>
      <c r="L117" s="616"/>
    </row>
    <row r="118" spans="2:12" ht="43.5" customHeight="1">
      <c r="B118" s="294">
        <v>2</v>
      </c>
      <c r="C118" s="951" t="s">
        <v>2848</v>
      </c>
      <c r="D118" s="952"/>
      <c r="E118" s="255">
        <v>0</v>
      </c>
      <c r="F118" s="343" t="s">
        <v>2849</v>
      </c>
      <c r="G118" s="255">
        <v>0</v>
      </c>
      <c r="H118" s="343" t="s">
        <v>2850</v>
      </c>
      <c r="I118" s="616"/>
      <c r="J118" s="616"/>
      <c r="K118" s="616"/>
      <c r="L118" s="616"/>
    </row>
    <row r="119" spans="2:12" ht="43.5" customHeight="1">
      <c r="B119" s="294">
        <v>3</v>
      </c>
      <c r="C119" s="951" t="s">
        <v>2851</v>
      </c>
      <c r="D119" s="952"/>
      <c r="E119" s="255">
        <v>0</v>
      </c>
      <c r="F119" s="343" t="s">
        <v>2852</v>
      </c>
      <c r="G119" s="255">
        <v>0</v>
      </c>
      <c r="H119" s="343" t="s">
        <v>2853</v>
      </c>
      <c r="I119" s="616"/>
      <c r="J119" s="616"/>
      <c r="K119" s="616"/>
      <c r="L119" s="616"/>
    </row>
    <row r="120" spans="2:12" ht="43.5" customHeight="1">
      <c r="B120" s="294">
        <v>4</v>
      </c>
      <c r="C120" s="940" t="s">
        <v>2854</v>
      </c>
      <c r="D120" s="941"/>
      <c r="E120" s="255">
        <v>0</v>
      </c>
      <c r="F120" s="255">
        <v>0</v>
      </c>
      <c r="G120" s="539"/>
      <c r="H120" s="343" t="s">
        <v>2855</v>
      </c>
      <c r="I120" s="616"/>
      <c r="J120" s="616"/>
      <c r="K120" s="616"/>
      <c r="L120" s="616"/>
    </row>
    <row r="121" spans="2:12" ht="43.5" customHeight="1">
      <c r="B121" s="294">
        <v>5</v>
      </c>
      <c r="C121" s="940" t="s">
        <v>2856</v>
      </c>
      <c r="D121" s="941"/>
      <c r="E121" s="343" t="s">
        <v>2857</v>
      </c>
      <c r="F121" s="343" t="s">
        <v>2858</v>
      </c>
      <c r="G121" s="539"/>
      <c r="H121" s="343" t="s">
        <v>2859</v>
      </c>
      <c r="I121" s="616"/>
      <c r="J121" s="616"/>
      <c r="K121" s="616"/>
      <c r="L121" s="616"/>
    </row>
    <row r="122" spans="2:12" ht="43.5" customHeight="1">
      <c r="B122" s="294">
        <v>6</v>
      </c>
      <c r="C122" s="940" t="s">
        <v>2860</v>
      </c>
      <c r="D122" s="941"/>
      <c r="E122" s="255">
        <v>0</v>
      </c>
      <c r="F122" s="255">
        <v>0</v>
      </c>
      <c r="G122" s="539"/>
      <c r="H122" s="343" t="s">
        <v>2861</v>
      </c>
      <c r="I122" s="616"/>
      <c r="J122" s="616"/>
      <c r="K122" s="616"/>
      <c r="L122" s="616"/>
    </row>
    <row r="123" spans="2:12" ht="43.5" customHeight="1">
      <c r="B123" s="294">
        <v>7</v>
      </c>
      <c r="C123" s="940" t="s">
        <v>2862</v>
      </c>
      <c r="D123" s="941"/>
      <c r="E123" s="343" t="s">
        <v>2863</v>
      </c>
      <c r="F123" s="343" t="s">
        <v>2864</v>
      </c>
      <c r="G123" s="343" t="s">
        <v>2865</v>
      </c>
      <c r="H123" s="343" t="s">
        <v>2866</v>
      </c>
      <c r="I123" s="616"/>
      <c r="J123" s="324"/>
      <c r="K123" s="616"/>
      <c r="L123" s="616"/>
    </row>
    <row r="126" spans="2:12" ht="17.45">
      <c r="B126" s="616"/>
      <c r="C126" s="172" t="s">
        <v>2867</v>
      </c>
      <c r="D126" s="173"/>
      <c r="E126" s="173"/>
      <c r="F126" s="173"/>
      <c r="G126" s="174"/>
      <c r="H126" s="173"/>
      <c r="I126" s="175"/>
      <c r="J126" s="175"/>
      <c r="K126" s="175"/>
      <c r="L126" s="616"/>
    </row>
    <row r="127" spans="2:12" ht="16.5">
      <c r="B127" s="616"/>
      <c r="C127" s="16"/>
      <c r="D127" s="16"/>
      <c r="E127" s="16"/>
      <c r="F127" s="16"/>
      <c r="G127" s="16"/>
      <c r="H127" s="16"/>
      <c r="I127" s="16"/>
      <c r="J127" s="16"/>
      <c r="K127" s="16"/>
      <c r="L127" s="616"/>
    </row>
    <row r="128" spans="2:12" ht="23.25" customHeight="1">
      <c r="B128" s="616"/>
      <c r="C128" s="862" t="s">
        <v>2868</v>
      </c>
      <c r="D128" s="863"/>
      <c r="E128" s="863"/>
      <c r="F128" s="863"/>
      <c r="G128" s="863"/>
      <c r="H128" s="863"/>
      <c r="I128" s="863"/>
      <c r="J128" s="863"/>
      <c r="K128" s="920"/>
      <c r="L128" s="616"/>
    </row>
    <row r="129" spans="2:12" ht="16.5">
      <c r="B129" s="616"/>
      <c r="C129" s="16"/>
      <c r="D129" s="16"/>
      <c r="E129" s="16"/>
      <c r="F129" s="16"/>
      <c r="G129" s="16"/>
      <c r="H129" s="16"/>
      <c r="I129" s="16"/>
      <c r="J129" s="16"/>
      <c r="K129" s="16"/>
      <c r="L129" s="616"/>
    </row>
    <row r="130" spans="2:12" ht="17.45">
      <c r="B130" s="616"/>
      <c r="C130" s="176" t="s">
        <v>886</v>
      </c>
      <c r="D130" s="16"/>
      <c r="E130" s="16"/>
      <c r="F130" s="16"/>
      <c r="G130" s="16"/>
      <c r="H130" s="16"/>
      <c r="I130" s="16"/>
      <c r="J130" s="16"/>
      <c r="K130" s="16"/>
      <c r="L130" s="616"/>
    </row>
    <row r="131" spans="2:12" ht="15.95">
      <c r="B131" s="616"/>
      <c r="C131" s="616"/>
      <c r="D131" s="616"/>
      <c r="E131" s="70" t="s">
        <v>2869</v>
      </c>
      <c r="F131" s="70" t="s">
        <v>2870</v>
      </c>
      <c r="G131" s="70" t="s">
        <v>2871</v>
      </c>
      <c r="H131" s="616"/>
      <c r="I131" s="616"/>
      <c r="J131" s="616"/>
      <c r="K131" s="616"/>
      <c r="L131" s="616"/>
    </row>
    <row r="132" spans="2:12" ht="25.5" customHeight="1">
      <c r="B132" s="616"/>
      <c r="C132" s="947"/>
      <c r="D132" s="948"/>
      <c r="E132" s="538" t="s">
        <v>861</v>
      </c>
      <c r="F132" s="538" t="s">
        <v>2842</v>
      </c>
      <c r="G132" s="538" t="s">
        <v>2843</v>
      </c>
      <c r="H132" s="616"/>
      <c r="I132" s="616"/>
      <c r="J132" s="616"/>
      <c r="K132" s="616"/>
      <c r="L132" s="616"/>
    </row>
    <row r="133" spans="2:12" ht="43.5" customHeight="1">
      <c r="B133" s="294">
        <v>1</v>
      </c>
      <c r="C133" s="942" t="s">
        <v>2872</v>
      </c>
      <c r="D133" s="943"/>
      <c r="E133" s="255">
        <v>0</v>
      </c>
      <c r="F133" s="255">
        <v>0</v>
      </c>
      <c r="G133" s="255">
        <v>0</v>
      </c>
      <c r="H133" s="616"/>
      <c r="I133" s="616"/>
      <c r="J133" s="616"/>
      <c r="K133" s="616"/>
      <c r="L133" s="616"/>
    </row>
    <row r="134" spans="2:12" ht="43.5" customHeight="1">
      <c r="B134" s="294">
        <v>2</v>
      </c>
      <c r="C134" s="942" t="s">
        <v>2873</v>
      </c>
      <c r="D134" s="943"/>
      <c r="E134" s="255">
        <v>0</v>
      </c>
      <c r="F134" s="255">
        <v>0</v>
      </c>
      <c r="G134" s="255">
        <v>0</v>
      </c>
      <c r="H134" s="616"/>
      <c r="I134" s="616"/>
      <c r="J134" s="616"/>
      <c r="K134" s="616"/>
      <c r="L134" s="616"/>
    </row>
    <row r="135" spans="2:12" ht="43.5" customHeight="1">
      <c r="B135" s="294">
        <v>3</v>
      </c>
      <c r="C135" s="951" t="s">
        <v>2874</v>
      </c>
      <c r="D135" s="952"/>
      <c r="E135" s="255">
        <v>0</v>
      </c>
      <c r="F135" s="255">
        <v>0</v>
      </c>
      <c r="G135" s="255">
        <v>0</v>
      </c>
      <c r="H135" s="616"/>
      <c r="I135" s="616"/>
      <c r="J135" s="616"/>
      <c r="K135" s="616"/>
      <c r="L135" s="616"/>
    </row>
    <row r="137" spans="2:12" ht="17.45">
      <c r="B137" s="616"/>
      <c r="C137" s="52" t="s">
        <v>892</v>
      </c>
      <c r="D137" s="16"/>
      <c r="E137" s="16"/>
      <c r="F137" s="16"/>
      <c r="G137" s="16"/>
      <c r="H137" s="16"/>
      <c r="I137" s="16"/>
      <c r="J137" s="16"/>
      <c r="K137" s="16"/>
      <c r="L137" s="616"/>
    </row>
    <row r="138" spans="2:12" ht="16.5">
      <c r="B138" s="616"/>
      <c r="C138" s="16"/>
      <c r="D138" s="16"/>
      <c r="E138" s="16"/>
      <c r="F138" s="16"/>
      <c r="G138" s="16"/>
      <c r="H138" s="16"/>
      <c r="I138" s="16"/>
      <c r="J138" s="16"/>
      <c r="K138" s="16"/>
      <c r="L138" s="616"/>
    </row>
    <row r="139" spans="2:12" s="2" customFormat="1" ht="20.25" customHeight="1">
      <c r="B139" s="616"/>
      <c r="C139" s="869" t="s">
        <v>893</v>
      </c>
      <c r="D139" s="870"/>
      <c r="E139" s="870"/>
      <c r="F139" s="870"/>
      <c r="G139" s="870"/>
      <c r="H139" s="870"/>
      <c r="I139" s="870"/>
      <c r="J139" s="870"/>
      <c r="K139" s="870"/>
      <c r="L139" s="537"/>
    </row>
  </sheetData>
  <sheetProtection formatColumns="0"/>
  <mergeCells count="59">
    <mergeCell ref="C52:E52"/>
    <mergeCell ref="F52:G52"/>
    <mergeCell ref="C64:I65"/>
    <mergeCell ref="C60:K60"/>
    <mergeCell ref="C66:D66"/>
    <mergeCell ref="C39:I40"/>
    <mergeCell ref="C50:E50"/>
    <mergeCell ref="F50:G50"/>
    <mergeCell ref="C51:E51"/>
    <mergeCell ref="F51:G51"/>
    <mergeCell ref="C41:D41"/>
    <mergeCell ref="C42:D42"/>
    <mergeCell ref="F101:G101"/>
    <mergeCell ref="C102:E102"/>
    <mergeCell ref="F102:G102"/>
    <mergeCell ref="C80:K80"/>
    <mergeCell ref="C56:K56"/>
    <mergeCell ref="C67:D67"/>
    <mergeCell ref="C92:D92"/>
    <mergeCell ref="C90:I91"/>
    <mergeCell ref="C74:E74"/>
    <mergeCell ref="F74:G74"/>
    <mergeCell ref="C75:E75"/>
    <mergeCell ref="F75:G75"/>
    <mergeCell ref="C76:E76"/>
    <mergeCell ref="F76:G76"/>
    <mergeCell ref="C85:K85"/>
    <mergeCell ref="C118:D118"/>
    <mergeCell ref="C119:D119"/>
    <mergeCell ref="C120:D120"/>
    <mergeCell ref="C30:K30"/>
    <mergeCell ref="C10:K10"/>
    <mergeCell ref="C14:I15"/>
    <mergeCell ref="C24:E24"/>
    <mergeCell ref="C25:E25"/>
    <mergeCell ref="C26:E26"/>
    <mergeCell ref="F24:G24"/>
    <mergeCell ref="F25:G25"/>
    <mergeCell ref="F26:G26"/>
    <mergeCell ref="C16:D16"/>
    <mergeCell ref="C17:D17"/>
    <mergeCell ref="C35:K35"/>
    <mergeCell ref="C101:E101"/>
    <mergeCell ref="C139:K139"/>
    <mergeCell ref="C93:D93"/>
    <mergeCell ref="C121:D121"/>
    <mergeCell ref="C122:D122"/>
    <mergeCell ref="C133:D133"/>
    <mergeCell ref="C134:D134"/>
    <mergeCell ref="C100:E100"/>
    <mergeCell ref="C128:K128"/>
    <mergeCell ref="C132:D132"/>
    <mergeCell ref="C107:K107"/>
    <mergeCell ref="F100:G100"/>
    <mergeCell ref="C135:D135"/>
    <mergeCell ref="C123:D123"/>
    <mergeCell ref="C117:D117"/>
    <mergeCell ref="C116:D116"/>
    <mergeCell ref="C112:K112"/>
  </mergeCells>
  <conditionalFormatting sqref="E18 E133:G135">
    <cfRule type="expression" dxfId="187" priority="50">
      <formula>ISNUMBER(E18)</formula>
    </cfRule>
  </conditionalFormatting>
  <conditionalFormatting sqref="E43">
    <cfRule type="expression" dxfId="186" priority="45">
      <formula>ISNUMBER(E43)</formula>
    </cfRule>
  </conditionalFormatting>
  <conditionalFormatting sqref="E68">
    <cfRule type="expression" dxfId="185" priority="40">
      <formula>ISNUMBER(E68)</formula>
    </cfRule>
  </conditionalFormatting>
  <conditionalFormatting sqref="E94">
    <cfRule type="expression" dxfId="184" priority="35">
      <formula>ISNUMBER(E94)</formula>
    </cfRule>
  </conditionalFormatting>
  <conditionalFormatting sqref="E117:E120">
    <cfRule type="expression" dxfId="183" priority="8">
      <formula>ISNUMBER(E117)</formula>
    </cfRule>
  </conditionalFormatting>
  <conditionalFormatting sqref="E122:F122">
    <cfRule type="expression" dxfId="182" priority="6">
      <formula>ISNUMBER(E122)</formula>
    </cfRule>
  </conditionalFormatting>
  <conditionalFormatting sqref="F19">
    <cfRule type="expression" dxfId="181" priority="49">
      <formula>ISNUMBER(F19)</formula>
    </cfRule>
  </conditionalFormatting>
  <conditionalFormatting sqref="F44">
    <cfRule type="expression" dxfId="180" priority="44">
      <formula>ISNUMBER(F44)</formula>
    </cfRule>
  </conditionalFormatting>
  <conditionalFormatting sqref="F69">
    <cfRule type="expression" dxfId="179" priority="39">
      <formula>ISNUMBER(F69)</formula>
    </cfRule>
  </conditionalFormatting>
  <conditionalFormatting sqref="F95">
    <cfRule type="expression" dxfId="178" priority="34">
      <formula>ISNUMBER(F95)</formula>
    </cfRule>
  </conditionalFormatting>
  <conditionalFormatting sqref="F120">
    <cfRule type="expression" dxfId="177" priority="7">
      <formula>ISNUMBER(F120)</formula>
    </cfRule>
  </conditionalFormatting>
  <conditionalFormatting sqref="G20">
    <cfRule type="expression" dxfId="176" priority="48">
      <formula>ISNUMBER(G20)</formula>
    </cfRule>
  </conditionalFormatting>
  <conditionalFormatting sqref="G45">
    <cfRule type="expression" dxfId="175" priority="43">
      <formula>ISNUMBER(G45)</formula>
    </cfRule>
  </conditionalFormatting>
  <conditionalFormatting sqref="G70">
    <cfRule type="expression" dxfId="174" priority="38">
      <formula>ISNUMBER(G70)</formula>
    </cfRule>
  </conditionalFormatting>
  <conditionalFormatting sqref="G96">
    <cfRule type="expression" dxfId="173" priority="33">
      <formula>ISNUMBER(G96)</formula>
    </cfRule>
  </conditionalFormatting>
  <conditionalFormatting sqref="G118:G119">
    <cfRule type="expression" dxfId="172" priority="5">
      <formula>ISNUMBER(G118)</formula>
    </cfRule>
  </conditionalFormatting>
  <conditionalFormatting sqref="H21">
    <cfRule type="expression" dxfId="171" priority="47">
      <formula>ISNUMBER(H21)</formula>
    </cfRule>
  </conditionalFormatting>
  <conditionalFormatting sqref="H46">
    <cfRule type="expression" dxfId="170" priority="42">
      <formula>ISNUMBER(H46)</formula>
    </cfRule>
  </conditionalFormatting>
  <conditionalFormatting sqref="H71">
    <cfRule type="expression" dxfId="169" priority="37">
      <formula>ISNUMBER(H71)</formula>
    </cfRule>
  </conditionalFormatting>
  <conditionalFormatting sqref="H97">
    <cfRule type="expression" dxfId="168" priority="32">
      <formula>ISNUMBER(H97)</formula>
    </cfRule>
  </conditionalFormatting>
  <conditionalFormatting sqref="I22">
    <cfRule type="expression" dxfId="167" priority="46">
      <formula>ISNUMBER(I22)</formula>
    </cfRule>
  </conditionalFormatting>
  <conditionalFormatting sqref="I47">
    <cfRule type="expression" dxfId="166" priority="41">
      <formula>ISNUMBER(I47)</formula>
    </cfRule>
  </conditionalFormatting>
  <conditionalFormatting sqref="I72">
    <cfRule type="expression" dxfId="165" priority="36">
      <formula>ISNUMBER(I72)</formula>
    </cfRule>
  </conditionalFormatting>
  <conditionalFormatting sqref="I98">
    <cfRule type="expression" dxfId="164" priority="31">
      <formula>ISNUMBER(I98)</formula>
    </cfRule>
  </conditionalFormatting>
  <pageMargins left="0.70866141732283472" right="0.70866141732283472" top="0.74803149606299213" bottom="0.74803149606299213" header="0.31496062992125984" footer="0.31496062992125984"/>
  <pageSetup paperSize="9" scale="63" fitToHeight="0" orientation="landscape" r:id="rId1"/>
  <headerFooter scaleWithDoc="0">
    <oddHeader>&amp;R&amp;F</oddHeader>
    <oddFooter>&amp;L&amp;D &amp;T&amp;RPage &amp;P of &amp;N&amp;C&amp;1#&amp;"Calibri"&amp;10&amp;K000000Classification: Confidential</oddFooter>
  </headerFooter>
  <rowBreaks count="5" manualBreakCount="5">
    <brk id="32" max="11" man="1"/>
    <brk id="57" max="11" man="1"/>
    <brk id="82" max="11" man="1"/>
    <brk id="109" max="11" man="1"/>
    <brk id="12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pageSetUpPr fitToPage="1"/>
  </sheetPr>
  <dimension ref="B2:E83"/>
  <sheetViews>
    <sheetView zoomScale="70" zoomScaleNormal="70" workbookViewId="0">
      <pane ySplit="3" topLeftCell="A4" activePane="bottomLeft" state="frozen"/>
      <selection pane="bottomLeft" activeCell="A4" sqref="A4"/>
      <selection activeCell="A4" sqref="A4"/>
    </sheetView>
  </sheetViews>
  <sheetFormatPr defaultColWidth="9.28515625" defaultRowHeight="14.45"/>
  <cols>
    <col min="1" max="1" width="2.42578125" style="231" customWidth="1"/>
    <col min="2" max="2" width="14.28515625" style="231" customWidth="1"/>
    <col min="3" max="3" width="30" style="236" customWidth="1"/>
    <col min="4" max="4" width="156.28515625" style="231" customWidth="1"/>
    <col min="5" max="16384" width="9.28515625" style="231"/>
  </cols>
  <sheetData>
    <row r="2" spans="2:4" ht="24.95">
      <c r="B2" s="676" t="s">
        <v>84</v>
      </c>
      <c r="C2" s="676"/>
      <c r="D2" s="491" t="s">
        <v>85</v>
      </c>
    </row>
    <row r="3" spans="2:4" ht="15" customHeight="1">
      <c r="B3" s="232"/>
      <c r="C3" s="232"/>
      <c r="D3" s="233"/>
    </row>
    <row r="4" spans="2:4" ht="40.5" customHeight="1">
      <c r="B4" s="670" t="s">
        <v>86</v>
      </c>
      <c r="C4" s="671"/>
      <c r="D4" s="672"/>
    </row>
    <row r="5" spans="2:4" ht="15.95">
      <c r="B5" s="673" t="s">
        <v>87</v>
      </c>
      <c r="C5" s="674"/>
      <c r="D5" s="237" t="s">
        <v>8</v>
      </c>
    </row>
    <row r="6" spans="2:4" ht="24" customHeight="1">
      <c r="B6" s="675" t="s">
        <v>88</v>
      </c>
      <c r="C6" s="675"/>
      <c r="D6" s="471" t="s">
        <v>89</v>
      </c>
    </row>
    <row r="7" spans="2:4" ht="36" customHeight="1">
      <c r="B7" s="675" t="s">
        <v>90</v>
      </c>
      <c r="C7" s="675"/>
      <c r="D7" s="471" t="str">
        <f>"The figures provided in this pro-forma are to be in GBP units. The exchange rate to be used for conversion is the rate as at 30-June-"&amp;RIGHT(spec_title,4)-1&amp;" rate for the year-end submission, and as at 31-December-"&amp;RIGHT(spec_title,4)-1&amp;" for a March (or later) resubmission.  "&amp;"You should ideally have no decimal places for the data post conversion."</f>
        <v>The figures provided in this pro-forma are to be in GBP units. The exchange rate to be used for conversion is the rate as at 30-June-2026 rate for the year-end submission, and as at 31-December-2026 for a March (or later) resubmission.  You should ideally have no decimal places for the data post conversion.</v>
      </c>
    </row>
    <row r="8" spans="2:4" ht="118.5" customHeight="1">
      <c r="B8" s="675" t="s">
        <v>91</v>
      </c>
      <c r="C8" s="675"/>
      <c r="D8" s="471" t="s">
        <v>92</v>
      </c>
    </row>
    <row r="9" spans="2:4" ht="49.5" customHeight="1">
      <c r="B9" s="675" t="s">
        <v>93</v>
      </c>
      <c r="C9" s="675"/>
      <c r="D9" s="471" t="str">
        <f>"The Ultimate SCR should recognise the gains from running off the risk margin within technical provisions at time 0 (31-December-"&amp;RIGHT(spec_title,4)-1&amp;") to nil. "&amp;"The One-Year SCR will include the movement in the risk margin from time 0 to time 1 (31-December-"&amp;RIGHT(spec_title,4)&amp;") in common with all projected movements in the Solvency II balance sheet at the 1:200 confidence level over one year."</f>
        <v>The Ultimate SCR should recognise the gains from running off the risk margin within technical provisions at time 0 (31-December-2026) to nil. The One-Year SCR will include the movement in the risk margin from time 0 to time 1 (31-December-2027) in common with all projected movements in the Solvency II balance sheet at the 1:200 confidence level over one year.</v>
      </c>
    </row>
    <row r="10" spans="2:4" ht="96" customHeight="1">
      <c r="B10" s="678" t="s">
        <v>94</v>
      </c>
      <c r="C10" s="678"/>
      <c r="D10" s="234" t="str">
        <f>"All the figures provided in this pro-forma are to allow for unincepted legal obligations at the start of the proposed year (as at 01-January-"&amp;RIGHT(spec_title,4)&amp;"); "&amp;"however, in relation to the unincepted legal obligations at the end of the proposed year (i.e. 01-January-"&amp;RIGHT(spec_title,4)+1&amp;"), the following apply:"&amp;"
- Figures on a One-Year basis include unincepted legal obligations at the end of the proposed year"&amp;"
- Figures on an Ultimate basis exclude unincepted legal obligations at the end of the proposed year (e.g. exclude any "&amp;RIGHT(spec_title,4)+1&amp;" underwriting year exposure from the "&amp;RIGHT(spec_title,4)&amp;" Ultimate SCR calculation)"&amp;"
   (Unincepted legal obligations relate to unincepted business as described in the Lloyd’s Solvency II guidance notes on technical provisions.)"</f>
        <v>All the figures provided in this pro-forma are to allow for unincepted legal obligations at the start of the proposed year (as at 01-January-2027); however, in relation to the unincepted legal obligations at the end of the proposed year (i.e. 01-January-2028), the following apply:
- Figures on a One-Year basis include unincepted legal obligations at the end of the proposed year
- Figures on an Ultimate basis exclude unincepted legal obligations at the end of the proposed year (e.g. exclude any 2028 underwriting year exposure from the 2027 Ultimate SCR calculation)
   (Unincepted legal obligations relate to unincepted business as described in the Lloyd’s Solvency II guidance notes on technical provisions.)</v>
      </c>
    </row>
    <row r="11" spans="2:4" s="235" customFormat="1" ht="33.75" customHeight="1">
      <c r="B11" s="677" t="s">
        <v>95</v>
      </c>
      <c r="C11" s="671"/>
      <c r="D11" s="672"/>
    </row>
    <row r="12" spans="2:4" ht="15.95">
      <c r="B12" s="238" t="s">
        <v>96</v>
      </c>
      <c r="C12" s="238" t="s">
        <v>97</v>
      </c>
      <c r="D12" s="237" t="s">
        <v>98</v>
      </c>
    </row>
    <row r="13" spans="2:4" ht="93.75" customHeight="1">
      <c r="B13" s="472">
        <v>309.09999999999997</v>
      </c>
      <c r="C13" s="471" t="s">
        <v>99</v>
      </c>
      <c r="D13" s="471" t="s">
        <v>100</v>
      </c>
    </row>
    <row r="14" spans="2:4" ht="36" customHeight="1">
      <c r="B14" s="472">
        <v>309.2</v>
      </c>
      <c r="C14" s="471" t="s">
        <v>101</v>
      </c>
      <c r="D14" s="471" t="s">
        <v>102</v>
      </c>
    </row>
    <row r="15" spans="2:4" ht="36" customHeight="1">
      <c r="B15" s="472">
        <v>309.29999999999995</v>
      </c>
      <c r="C15" s="471" t="s">
        <v>103</v>
      </c>
      <c r="D15" s="471" t="s">
        <v>104</v>
      </c>
    </row>
    <row r="16" spans="2:4" ht="36" customHeight="1">
      <c r="B16" s="472">
        <v>309.39999999999998</v>
      </c>
      <c r="C16" s="471" t="s">
        <v>105</v>
      </c>
      <c r="D16" s="471" t="s">
        <v>106</v>
      </c>
    </row>
    <row r="17" spans="2:5" ht="80.099999999999994" customHeight="1">
      <c r="B17" s="472">
        <v>309.5</v>
      </c>
      <c r="C17" s="471" t="s">
        <v>107</v>
      </c>
      <c r="D17" s="471" t="s">
        <v>108</v>
      </c>
    </row>
    <row r="18" spans="2:5" ht="80.25" customHeight="1">
      <c r="B18" s="472">
        <v>309.60000000000002</v>
      </c>
      <c r="C18" s="471" t="s">
        <v>109</v>
      </c>
      <c r="D18" s="471" t="s">
        <v>110</v>
      </c>
    </row>
    <row r="19" spans="2:5" ht="36" customHeight="1">
      <c r="B19" s="677" t="s">
        <v>111</v>
      </c>
      <c r="C19" s="671"/>
      <c r="D19" s="672"/>
    </row>
    <row r="20" spans="2:5" ht="15.95">
      <c r="B20" s="238" t="s">
        <v>96</v>
      </c>
      <c r="C20" s="238" t="s">
        <v>97</v>
      </c>
      <c r="D20" s="237" t="s">
        <v>98</v>
      </c>
    </row>
    <row r="21" spans="2:5" ht="91.5" customHeight="1">
      <c r="B21" s="472">
        <v>310.09999999999997</v>
      </c>
      <c r="C21" s="473" t="s">
        <v>112</v>
      </c>
      <c r="D21" s="471" t="str">
        <f>"The distribution of balance sheet position on a one-year basis is the distribution of the change in balance sheet position at t=1 where the stochastic elements are subject to one year's volatility. "&amp;"This is the difference from the balance sheet at time 0 (31-December-"&amp;RIGHT(spec_title,4)-1&amp;"), which is set to net nil where assets equal liabilities. "&amp;"Agents should assume that all declared losses up to that point are called in full and made available at T0, with no solvency disallowance, and any surplus assets or profits (on a Solvency II basis) are distributed. "&amp;"The balance sheet should contain all risks. The 99.5th percentile of this distribution should equal the One-Year SCR (see note 309.1)."</f>
        <v>The distribution of balance sheet position on a one-year basis is the distribution of the change in balance sheet position at t=1 where the stochastic elements are subject to one year's volatility. This is the difference from the balance sheet at time 0 (31-December-2026), which is set to net nil where assets equal liabilities. Agents should assume that all declared losses up to that point are called in full and made available at T0, with no solvency disallowance, and any surplus assets or profits (on a Solvency II basis) are distributed. The balance sheet should contain all risks. The 99.5th percentile of this distribution should equal the One-Year SCR (see note 309.1).</v>
      </c>
    </row>
    <row r="22" spans="2:5" ht="49.5" customHeight="1">
      <c r="B22" s="472">
        <v>310.2</v>
      </c>
      <c r="C22" s="473" t="s">
        <v>113</v>
      </c>
      <c r="D22" s="471" t="s">
        <v>114</v>
      </c>
    </row>
    <row r="23" spans="2:5" s="490" customFormat="1" ht="168" customHeight="1">
      <c r="B23" s="472">
        <v>310.3</v>
      </c>
      <c r="C23" s="473" t="s">
        <v>115</v>
      </c>
      <c r="D23" s="471" t="s">
        <v>116</v>
      </c>
      <c r="E23" s="489"/>
    </row>
    <row r="24" spans="2:5" s="490" customFormat="1" ht="173.65" customHeight="1">
      <c r="B24" s="472">
        <v>310.39999999999998</v>
      </c>
      <c r="C24" s="471" t="s">
        <v>117</v>
      </c>
      <c r="D24" s="471" t="s">
        <v>118</v>
      </c>
      <c r="E24" s="489"/>
    </row>
    <row r="25" spans="2:5" ht="36" customHeight="1">
      <c r="B25" s="677" t="s">
        <v>119</v>
      </c>
      <c r="C25" s="671"/>
      <c r="D25" s="672"/>
    </row>
    <row r="26" spans="2:5" ht="15.95">
      <c r="B26" s="238" t="s">
        <v>96</v>
      </c>
      <c r="C26" s="238" t="s">
        <v>97</v>
      </c>
      <c r="D26" s="237" t="s">
        <v>98</v>
      </c>
    </row>
    <row r="27" spans="2:5" ht="96.75" customHeight="1">
      <c r="B27" s="472">
        <v>311.09999999999997</v>
      </c>
      <c r="C27" s="473" t="s">
        <v>120</v>
      </c>
      <c r="D27" s="471" t="s">
        <v>121</v>
      </c>
    </row>
    <row r="28" spans="2:5" ht="36" customHeight="1">
      <c r="B28" s="472">
        <v>311.2</v>
      </c>
      <c r="C28" s="473" t="s">
        <v>122</v>
      </c>
      <c r="D28" s="471" t="s">
        <v>123</v>
      </c>
    </row>
    <row r="29" spans="2:5" ht="42">
      <c r="B29" s="472">
        <v>311.29999999999995</v>
      </c>
      <c r="C29" s="473" t="s">
        <v>124</v>
      </c>
      <c r="D29" s="471" t="s">
        <v>125</v>
      </c>
    </row>
    <row r="30" spans="2:5" ht="81" customHeight="1">
      <c r="B30" s="472">
        <v>311.39999999999998</v>
      </c>
      <c r="C30" s="473" t="s">
        <v>126</v>
      </c>
      <c r="D30" s="471" t="s">
        <v>127</v>
      </c>
    </row>
    <row r="31" spans="2:5" ht="84">
      <c r="B31" s="472">
        <v>311.5</v>
      </c>
      <c r="C31" s="473" t="s">
        <v>128</v>
      </c>
      <c r="D31" s="471" t="str">
        <f>"The unincepted legal obligations are as at the end of the proposed year (i.e. for the "&amp;RIGHT(spec_title,4)&amp;" year SCR this would relate to the "&amp;RIGHT(spec_title,4)+1&amp;" and future underlying pure years). "&amp;"We have drawn in the "&amp;RIGHT(spec_title,4)&amp;" Unincepted Legal Obligations (from Form 312) into column I, as a starting point. "&amp;"We are content for agents to prepare models on this basis. "&amp;"If these differ to "&amp;RIGHT(spec_title,4)+1&amp;" unincepted legal obligations (perhaps for new syndicates with planned increases year on year) then reconcile using column J (and a brief explanation in accompanying documentation)."&amp;"
We do not expect agents to model changes to prospective market conditions applying to ULO for the purpose of adjusting entries for the "&amp;RIGHT(spec_title,4)+1&amp;" and future underlying pure years on this form."</f>
        <v>The unincepted legal obligations are as at the end of the proposed year (i.e. for the 2027 year SCR this would relate to the 2028 and future underlying pure years). We have drawn in the 2027 Unincepted Legal Obligations (from Form 312) into column I, as a starting point. We are content for agents to prepare models on this basis. If these differ to 2028 unincepted legal obligations (perhaps for new syndicates with planned increases year on year) then reconcile using column J (and a brief explanation in accompanying documentation).
We do not expect agents to model changes to prospective market conditions applying to ULO for the purpose of adjusting entries for the 2028 and future underlying pure years on this form.</v>
      </c>
    </row>
    <row r="32" spans="2:5" ht="36" customHeight="1">
      <c r="B32" s="472">
        <v>311.59999999999997</v>
      </c>
      <c r="C32" s="473" t="s">
        <v>129</v>
      </c>
      <c r="D32" s="471" t="str">
        <f>"The years to be included are all years up to and including the proposed year. For example, if the "&amp;RIGHT(spec_title,4)&amp;" SCR is calculated, the modelled claims will need to be provided for "&amp;RIGHT(spec_title,4)&amp;" and prior underwriting years."</f>
        <v>The years to be included are all years up to and including the proposed year. For example, if the 2027 SCR is calculated, the modelled claims will need to be provided for 2027 and prior underwriting years.</v>
      </c>
    </row>
    <row r="33" spans="2:4" ht="45.75" customHeight="1">
      <c r="B33" s="472">
        <v>311.7</v>
      </c>
      <c r="C33" s="473" t="s">
        <v>130</v>
      </c>
      <c r="D33" s="471" t="s">
        <v>131</v>
      </c>
    </row>
    <row r="34" spans="2:4" ht="56.1">
      <c r="B34" s="472">
        <v>311.79999999999995</v>
      </c>
      <c r="C34" s="473" t="s">
        <v>132</v>
      </c>
      <c r="D34" s="471" t="s">
        <v>133</v>
      </c>
    </row>
    <row r="35" spans="2:4" ht="56.1">
      <c r="B35" s="472">
        <v>311.89999999999998</v>
      </c>
      <c r="C35" s="473" t="s">
        <v>134</v>
      </c>
      <c r="D35" s="471" t="s">
        <v>135</v>
      </c>
    </row>
    <row r="36" spans="2:4" ht="42">
      <c r="B36" s="519" t="s">
        <v>136</v>
      </c>
      <c r="C36" s="520" t="s">
        <v>137</v>
      </c>
      <c r="D36" s="521" t="s">
        <v>138</v>
      </c>
    </row>
    <row r="37" spans="2:4" ht="36" customHeight="1">
      <c r="B37" s="677" t="s">
        <v>139</v>
      </c>
      <c r="C37" s="671"/>
      <c r="D37" s="672"/>
    </row>
    <row r="38" spans="2:4" ht="15.95">
      <c r="B38" s="238" t="s">
        <v>96</v>
      </c>
      <c r="C38" s="238" t="s">
        <v>97</v>
      </c>
      <c r="D38" s="237" t="s">
        <v>98</v>
      </c>
    </row>
    <row r="39" spans="2:4" ht="95.25" customHeight="1">
      <c r="B39" s="472">
        <v>312.09999999999997</v>
      </c>
      <c r="C39" s="471" t="s">
        <v>140</v>
      </c>
      <c r="D39" s="471" t="s">
        <v>141</v>
      </c>
    </row>
    <row r="40" spans="2:4" ht="92.25" customHeight="1">
      <c r="B40" s="472">
        <v>312.2</v>
      </c>
      <c r="C40" s="471" t="s">
        <v>142</v>
      </c>
      <c r="D40" s="471" t="str">
        <f>"Insurance Losses: Claims should capture all undiscounted future claims cash flows at the prospective year end date, i.e. both those relating to 'Premium' and 'Claims' provisions. "&amp;"For example, for the "&amp;RIGHT(spec_title,4)&amp;" underwriting year of account include all undiscounted future claims cash flows relating to the "&amp;RIGHT(spec_title,4)&amp;" year of account at the prospective year end date (31-December-"&amp;RIGHT(spec_title,4)-1&amp;" for a "&amp;RIGHT(spec_title,4)&amp;" SCR), "&amp;"this will include claims cash flows relating to earned and unearned risk for the "&amp;RIGHT(spec_title,4)&amp;" underwriting year of account. "&amp;"Claims should include ALAE.
Net Claims should exclude the undiscounted bad debt provisions as this is captured in column N. "&amp;"The sum of column H should never equal zero, if this is the case please enter a minimum £10k value in a relevant year of account to prevent model errors. This warning will be converted to an error in the future."</f>
        <v>Insurance Losses: Claims should capture all undiscounted future claims cash flows at the prospective year end date, i.e. both those relating to 'Premium' and 'Claims' provisions. For example, for the 2027 underwriting year of account include all undiscounted future claims cash flows relating to the 2027 year of account at the prospective year end date (31-December-2026 for a 2027 SCR), this will include claims cash flows relating to earned and unearned risk for the 2027 underwriting year of account. Claims should include ALAE.
Net Claims should exclude the undiscounted bad debt provisions as this is captured in column N. The sum of column H should never equal zero, if this is the case please enter a minimum £10k value in a relevant year of account to prevent model errors. This warning will be converted to an error in the future.</v>
      </c>
    </row>
    <row r="41" spans="2:4" ht="42">
      <c r="B41" s="472">
        <v>312.29999999999995</v>
      </c>
      <c r="C41" s="471" t="s">
        <v>143</v>
      </c>
      <c r="D41" s="471" t="s">
        <v>144</v>
      </c>
    </row>
    <row r="42" spans="2:4" ht="32.25" customHeight="1">
      <c r="B42" s="472">
        <v>312.39999999999998</v>
      </c>
      <c r="C42" s="471" t="s">
        <v>145</v>
      </c>
      <c r="D42" s="471" t="s">
        <v>146</v>
      </c>
    </row>
    <row r="43" spans="2:4" ht="24" customHeight="1">
      <c r="B43" s="472">
        <v>312.5</v>
      </c>
      <c r="C43" s="471" t="s">
        <v>147</v>
      </c>
      <c r="D43" s="471" t="s">
        <v>148</v>
      </c>
    </row>
    <row r="44" spans="2:4" ht="69.95">
      <c r="B44" s="472">
        <v>312.59999999999997</v>
      </c>
      <c r="C44" s="471" t="s">
        <v>149</v>
      </c>
      <c r="D44" s="471" t="str">
        <f>"The unincepted legal obligations are as at the beginning of the proposed year. For example, if the "&amp;RIGHT(spec_title,4)&amp;" SCR is calculated, the unincepted legal obligations would relate to the "&amp;RIGHT(spec_title,4)&amp;" and future underlying pure years."&amp;"
We would expect agents to compare the ULO for the prospective YOA against total net premium income forecast in the SBF to determine whether the proportion reported as a ULO as at 31 December (time 0) is reasonable. "&amp;"Agents should also comment on the expected net profit (or loss) expected on the ULO and its consistency with the overall loss ratio and combined ratio expectations in the SBF."</f>
        <v>The unincepted legal obligations are as at the beginning of the proposed year. For example, if the 2027 SCR is calculated, the unincepted legal obligations would relate to the 2027 and future underlying pure years.
We would expect agents to compare the ULO for the prospective YOA against total net premium income forecast in the SBF to determine whether the proportion reported as a ULO as at 31 December (time 0) is reasonable. Agents should also comment on the expected net profit (or loss) expected on the ULO and its consistency with the overall loss ratio and combined ratio expectations in the SBF.</v>
      </c>
    </row>
    <row r="45" spans="2:4" ht="36" customHeight="1">
      <c r="B45" s="472">
        <v>312.7</v>
      </c>
      <c r="C45" s="471" t="s">
        <v>150</v>
      </c>
      <c r="D45" s="471" t="str">
        <f>"The years to be included are all years up to, but excluding the proposed year. For example, if the "&amp;RIGHT(spec_title,4)&amp;" SCR is calculated, the technical provisions will need to be provided for "&amp;RIGHT(spec_title,4)-1&amp;" and prior. These values should be the estimated position as at 31-December-"&amp;RIGHT(spec_title,4)-1&amp;"."</f>
        <v>The years to be included are all years up to, but excluding the proposed year. For example, if the 2027 SCR is calculated, the technical provisions will need to be provided for 2026 and prior. These values should be the estimated position as at 31-December-2026.</v>
      </c>
    </row>
    <row r="46" spans="2:4" ht="49.5" customHeight="1">
      <c r="B46" s="472">
        <v>312.79999999999995</v>
      </c>
      <c r="C46" s="471" t="s">
        <v>151</v>
      </c>
      <c r="D46" s="471" t="str">
        <f>"The net claims should be estimated after allowing for the bad debt provision expected to be held in the Solvency II balance sheet at 31-December-"&amp;RIGHT(spec_title,4)-1&amp;". "&amp;"Where the reinsurance recoveries would have been materially higher as the mean bad debt provision is significant, please include a note affirming this. "&amp;"The SCR methodology document should cover the bad debt provision expected to be held as part of the commentary covering the assessment of 1:200 reinsurance credit risk."</f>
        <v>The net claims should be estimated after allowing for the bad debt provision expected to be held in the Solvency II balance sheet at 31-December-2026. Where the reinsurance recoveries would have been materially higher as the mean bad debt provision is significant, please include a note affirming this. The SCR methodology document should cover the bad debt provision expected to be held as part of the commentary covering the assessment of 1:200 reinsurance credit risk.</v>
      </c>
    </row>
    <row r="47" spans="2:4" ht="27.95">
      <c r="B47" s="519" t="s">
        <v>152</v>
      </c>
      <c r="C47" s="520" t="s">
        <v>137</v>
      </c>
      <c r="D47" s="521" t="s">
        <v>153</v>
      </c>
    </row>
    <row r="48" spans="2:4" ht="36" customHeight="1">
      <c r="B48" s="677" t="s">
        <v>154</v>
      </c>
      <c r="C48" s="671"/>
      <c r="D48" s="672"/>
    </row>
    <row r="49" spans="2:4" ht="15.95">
      <c r="B49" s="238" t="s">
        <v>96</v>
      </c>
      <c r="C49" s="238" t="s">
        <v>97</v>
      </c>
      <c r="D49" s="237" t="s">
        <v>98</v>
      </c>
    </row>
    <row r="50" spans="2:4" ht="61.5" customHeight="1">
      <c r="B50" s="472">
        <v>313.09999999999997</v>
      </c>
      <c r="C50" s="471" t="s">
        <v>155</v>
      </c>
      <c r="D50" s="521" t="s">
        <v>156</v>
      </c>
    </row>
    <row r="51" spans="2:4" ht="27.95">
      <c r="B51" s="472">
        <v>313.2</v>
      </c>
      <c r="C51" s="471" t="s">
        <v>157</v>
      </c>
      <c r="D51" s="521" t="s">
        <v>158</v>
      </c>
    </row>
    <row r="52" spans="2:4" ht="42">
      <c r="B52" s="472">
        <v>313.3</v>
      </c>
      <c r="C52" s="471" t="s">
        <v>159</v>
      </c>
      <c r="D52" s="521" t="s">
        <v>160</v>
      </c>
    </row>
    <row r="53" spans="2:4" ht="62.25" customHeight="1">
      <c r="B53" s="472">
        <v>313.39999999999998</v>
      </c>
      <c r="C53" s="471" t="s">
        <v>161</v>
      </c>
      <c r="D53" s="521" t="s">
        <v>162</v>
      </c>
    </row>
    <row r="54" spans="2:4" ht="84">
      <c r="B54" s="472">
        <v>313.5</v>
      </c>
      <c r="C54" s="471" t="s">
        <v>163</v>
      </c>
      <c r="D54" s="521" t="s">
        <v>164</v>
      </c>
    </row>
    <row r="55" spans="2:4" s="501" customFormat="1" ht="69.95">
      <c r="B55" s="472">
        <v>313.60000000000002</v>
      </c>
      <c r="C55" s="471" t="s">
        <v>165</v>
      </c>
      <c r="D55" s="521" t="s">
        <v>166</v>
      </c>
    </row>
    <row r="56" spans="2:4" s="501" customFormat="1" ht="237.95">
      <c r="B56" s="472">
        <v>313.7</v>
      </c>
      <c r="C56" s="521" t="s">
        <v>167</v>
      </c>
      <c r="D56" s="522" t="s">
        <v>168</v>
      </c>
    </row>
    <row r="57" spans="2:4" ht="42">
      <c r="B57" s="472">
        <v>313.8</v>
      </c>
      <c r="C57" s="471" t="s">
        <v>169</v>
      </c>
      <c r="D57" s="471" t="s">
        <v>170</v>
      </c>
    </row>
    <row r="58" spans="2:4" ht="27.95">
      <c r="B58" s="472">
        <v>313.89999999999998</v>
      </c>
      <c r="C58" s="471" t="s">
        <v>171</v>
      </c>
      <c r="D58" s="471" t="s">
        <v>172</v>
      </c>
    </row>
    <row r="59" spans="2:4" ht="36" customHeight="1">
      <c r="B59" s="667" t="s">
        <v>173</v>
      </c>
      <c r="C59" s="668"/>
      <c r="D59" s="669"/>
    </row>
    <row r="60" spans="2:4" ht="15.95">
      <c r="B60" s="238" t="s">
        <v>96</v>
      </c>
      <c r="C60" s="238" t="s">
        <v>97</v>
      </c>
      <c r="D60" s="237" t="s">
        <v>98</v>
      </c>
    </row>
    <row r="61" spans="2:4" ht="56.1">
      <c r="B61" s="472">
        <v>314.10000000000002</v>
      </c>
      <c r="C61" s="471" t="s">
        <v>174</v>
      </c>
      <c r="D61" s="471" t="s">
        <v>175</v>
      </c>
    </row>
    <row r="62" spans="2:4" ht="27.95">
      <c r="B62" s="472">
        <v>314.2</v>
      </c>
      <c r="C62" s="471" t="s">
        <v>176</v>
      </c>
      <c r="D62" s="471" t="s">
        <v>177</v>
      </c>
    </row>
    <row r="63" spans="2:4" ht="98.1">
      <c r="B63" s="472">
        <v>314.29999999999995</v>
      </c>
      <c r="C63" s="471" t="s">
        <v>178</v>
      </c>
      <c r="D63" s="471" t="s">
        <v>179</v>
      </c>
    </row>
    <row r="64" spans="2:4" ht="228">
      <c r="B64" s="472" t="s">
        <v>180</v>
      </c>
      <c r="C64" s="471" t="s">
        <v>181</v>
      </c>
      <c r="D64" s="471" t="s">
        <v>182</v>
      </c>
    </row>
    <row r="65" spans="2:4" ht="72.75" customHeight="1">
      <c r="B65" s="472" t="s">
        <v>183</v>
      </c>
      <c r="C65" s="471" t="s">
        <v>184</v>
      </c>
      <c r="D65" s="471" t="s">
        <v>185</v>
      </c>
    </row>
    <row r="66" spans="2:4" ht="91.5" customHeight="1">
      <c r="B66" s="472" t="s">
        <v>186</v>
      </c>
      <c r="C66" s="471" t="s">
        <v>187</v>
      </c>
      <c r="D66" s="471" t="s">
        <v>188</v>
      </c>
    </row>
    <row r="67" spans="2:4" ht="40.5" customHeight="1">
      <c r="B67" s="472" t="s">
        <v>189</v>
      </c>
      <c r="C67" s="471" t="s">
        <v>190</v>
      </c>
      <c r="D67" s="471" t="s">
        <v>191</v>
      </c>
    </row>
    <row r="68" spans="2:4" ht="40.5" customHeight="1">
      <c r="B68" s="472" t="s">
        <v>192</v>
      </c>
      <c r="C68" s="471" t="s">
        <v>193</v>
      </c>
      <c r="D68" s="471" t="s">
        <v>194</v>
      </c>
    </row>
    <row r="69" spans="2:4" ht="45.75" customHeight="1">
      <c r="B69" s="472" t="s">
        <v>195</v>
      </c>
      <c r="C69" s="471" t="s">
        <v>196</v>
      </c>
      <c r="D69" s="471" t="s">
        <v>197</v>
      </c>
    </row>
    <row r="70" spans="2:4" ht="36" customHeight="1">
      <c r="B70" s="472" t="s">
        <v>198</v>
      </c>
      <c r="C70" s="471" t="s">
        <v>199</v>
      </c>
      <c r="D70" s="471" t="s">
        <v>200</v>
      </c>
    </row>
    <row r="71" spans="2:4" ht="36" customHeight="1">
      <c r="B71" s="472" t="s">
        <v>201</v>
      </c>
      <c r="C71" s="471" t="s">
        <v>202</v>
      </c>
      <c r="D71" s="471" t="s">
        <v>203</v>
      </c>
    </row>
    <row r="72" spans="2:4" ht="36" customHeight="1">
      <c r="B72" s="472" t="s">
        <v>204</v>
      </c>
      <c r="C72" s="471" t="s">
        <v>205</v>
      </c>
      <c r="D72" s="471" t="s">
        <v>206</v>
      </c>
    </row>
    <row r="73" spans="2:4" ht="52.5" customHeight="1">
      <c r="B73" s="472" t="s">
        <v>207</v>
      </c>
      <c r="C73" s="471" t="s">
        <v>208</v>
      </c>
      <c r="D73" s="471" t="s">
        <v>209</v>
      </c>
    </row>
    <row r="74" spans="2:4" ht="51.75" customHeight="1">
      <c r="B74" s="472">
        <v>314.89999999999998</v>
      </c>
      <c r="C74" s="471" t="s">
        <v>210</v>
      </c>
      <c r="D74" s="471" t="s">
        <v>211</v>
      </c>
    </row>
    <row r="75" spans="2:4" ht="36" customHeight="1">
      <c r="B75" s="472" t="s">
        <v>212</v>
      </c>
      <c r="C75" s="471" t="s">
        <v>213</v>
      </c>
      <c r="D75" s="471" t="s">
        <v>214</v>
      </c>
    </row>
    <row r="76" spans="2:4" ht="78.75" customHeight="1">
      <c r="B76" s="472">
        <v>314.10999999999996</v>
      </c>
      <c r="C76" s="471" t="s">
        <v>215</v>
      </c>
      <c r="D76" s="471" t="str">
        <f>"Enter the expected (profit)/loss on contracts for prospective YOA +1 bound but not incepted in the prospective YOA. "&amp;"The first item (line 2) in Section 3 is an adjustment for "&amp;RIGHT(spec_title,4)+1&amp;" bound but not incepted contracts. "&amp;"The balance sheet at T1 includes all cash flows associated with these unincepted contracts; the expected results must, therefore, be included in the one-year distribution of basic own funds. "&amp;"They are excluded from the ultimate, which includes "&amp;RIGHT(spec_title,4)&amp;" and prior years of account risks only (they will be included in the "&amp;RIGHT(spec_title,4)+1&amp;" YOA ultimate SCR). "&amp;"This adjustment will therefore increase the ultimate SCR relative to the one-year (where these contracts are expected to be profitable)."</f>
        <v>Enter the expected (profit)/loss on contracts for prospective YOA +1 bound but not incepted in the prospective YOA. The first item (line 2) in Section 3 is an adjustment for 2028 bound but not incepted contracts. The balance sheet at T1 includes all cash flows associated with these unincepted contracts; the expected results must, therefore, be included in the one-year distribution of basic own funds. They are excluded from the ultimate, which includes 2027 and prior years of account risks only (they will be included in the 2028 YOA ultimate SCR). This adjustment will therefore increase the ultimate SCR relative to the one-year (where these contracts are expected to be profitable).</v>
      </c>
    </row>
    <row r="77" spans="2:4" ht="97.5" customHeight="1">
      <c r="B77" s="472">
        <v>314.11999999999995</v>
      </c>
      <c r="C77" s="471" t="s">
        <v>216</v>
      </c>
      <c r="D77" s="471" t="str">
        <f>"Enter the mean and 1:200 on any binder business attaching to prospective YOA or prior and not recognised as written as at year-end of the prospective YOA. "&amp;"The policies meeting this criteria will depend on the contract definitions. "&amp;"The entry for line 3 will depend on contract definitions. "&amp;"It covers policies from binder business incepting in "&amp;RIGHT(spec_title,4)+1&amp;" but attaching to the "&amp;RIGHT(spec_title,4)&amp;" and prior years of account and not recognised as written as at year-end "&amp;RIGHT(spec_title,4)&amp;". "&amp;"Where these contracts are not recognised as written at year-end "&amp;RIGHT(spec_title,4)&amp;", they will be excluded from the one-year SCR calculation. "&amp;"Conversely, the ultimate basis includes the risk on all contracts attaching to "&amp;RIGHT(spec_title,4)&amp;" and prior, so their volatility must be modelled (unlike the unincepted contracts in line 2, which are included at the best estimate of the associated cash flows). "&amp;"It is expected that these contracts will show a loss at the 1:200, and that they will therefore increase the ultimate SCR relative to the one-year."</f>
        <v>Enter the mean and 1:200 on any binder business attaching to prospective YOA or prior and not recognised as written as at year-end of the prospective YOA. The policies meeting this criteria will depend on the contract definitions. The entry for line 3 will depend on contract definitions. It covers policies from binder business incepting in 2028 but attaching to the 2027 and prior years of account and not recognised as written as at year-end 2027. Where these contracts are not recognised as written at year-end 2027, they will be excluded from the one-year SCR calculation. Conversely, the ultimate basis includes the risk on all contracts attaching to 2027 and prior, so their volatility must be modelled (unlike the unincepted contracts in line 2, which are included at the best estimate of the associated cash flows). It is expected that these contracts will show a loss at the 1:200, and that they will therefore increase the ultimate SCR relative to the one-year.</v>
      </c>
    </row>
    <row r="78" spans="2:4" ht="63" customHeight="1">
      <c r="B78" s="472">
        <v>314.13</v>
      </c>
      <c r="C78" s="471" t="s">
        <v>217</v>
      </c>
      <c r="D78" s="471" t="s">
        <v>218</v>
      </c>
    </row>
    <row r="79" spans="2:4" ht="49.5" customHeight="1">
      <c r="B79" s="472">
        <v>314.14</v>
      </c>
      <c r="C79" s="471" t="s">
        <v>219</v>
      </c>
      <c r="D79" s="471" t="s">
        <v>220</v>
      </c>
    </row>
    <row r="80" spans="2:4" ht="106.5" customHeight="1">
      <c r="B80" s="472">
        <v>314.14999999999998</v>
      </c>
      <c r="C80" s="471" t="s">
        <v>221</v>
      </c>
      <c r="D80" s="512" t="str">
        <f>"Enter the 1:200 of the premium risk of business attaching to prospective YOA or prior that has not expired by the end of the prospective YOA. "&amp;"On a one-year basis, risks that have not expired by the end of "&amp;RIGHT(spec_title,4)&amp;" would be shown on the T1 balance sheet at their mean value (as valued at time 1. Lloyd's Capital Guidance provides further guidance on expectations for basis of setting t1 mean values). "&amp;"For example, for a risk written 1 October "&amp;RIGHT(spec_title,4)&amp;", the one-year SCR would include downside risk only for experience through to 31 December; results for the unexpired period from 1 January through to 30 September "&amp;RIGHT(spec_title,4)+1&amp;" would be included at the mean (as valued at time 1). "&amp;"Conversely, on an ultimate basis, the unexpired risk is included at the 1:200. Line 6 reports this difference in volatility. There is no impact at the mean, which should be the same on both bases,"&amp;" however, if differences do arise the agent should review that this has an appropriate impact on 1yr SCR and report any differences in Other cell G8."</f>
        <v>Enter the 1:200 of the premium risk of business attaching to prospective YOA or prior that has not expired by the end of the prospective YOA. On a one-year basis, risks that have not expired by the end of 2027 would be shown on the T1 balance sheet at their mean value (as valued at time 1. Lloyd's Capital Guidance provides further guidance on expectations for basis of setting t1 mean values). For example, for a risk written 1 October 2027, the one-year SCR would include downside risk only for experience through to 31 December; results for the unexpired period from 1 January through to 30 September 2028 would be included at the mean (as valued at time 1). Conversely, on an ultimate basis, the unexpired risk is included at the 1:200. Line 6 reports this difference in volatility. There is no impact at the mean, which should be the same on both bases, however, if differences do arise the agent should review that this has an appropriate impact on 1yr SCR and report any differences in Other cell G8.</v>
      </c>
    </row>
    <row r="81" spans="2:4" ht="38.25" customHeight="1">
      <c r="B81" s="472">
        <v>314.16000000000003</v>
      </c>
      <c r="C81" s="471" t="s">
        <v>222</v>
      </c>
      <c r="D81" s="471" t="s">
        <v>223</v>
      </c>
    </row>
    <row r="82" spans="2:4" ht="69.95">
      <c r="B82" s="472">
        <v>314.16999999999996</v>
      </c>
      <c r="C82" s="471" t="s">
        <v>224</v>
      </c>
      <c r="D82" s="471" t="s">
        <v>225</v>
      </c>
    </row>
    <row r="83" spans="2:4" ht="56.1">
      <c r="B83" s="472">
        <v>314.18</v>
      </c>
      <c r="C83" s="471" t="s">
        <v>226</v>
      </c>
      <c r="D83" s="471" t="s">
        <v>227</v>
      </c>
    </row>
  </sheetData>
  <mergeCells count="14">
    <mergeCell ref="B2:C2"/>
    <mergeCell ref="B19:D19"/>
    <mergeCell ref="B25:D25"/>
    <mergeCell ref="B37:D37"/>
    <mergeCell ref="B48:D48"/>
    <mergeCell ref="B10:C10"/>
    <mergeCell ref="B11:D11"/>
    <mergeCell ref="B59:D59"/>
    <mergeCell ref="B4:D4"/>
    <mergeCell ref="B5:C5"/>
    <mergeCell ref="B6:C6"/>
    <mergeCell ref="B7:C7"/>
    <mergeCell ref="B8:C8"/>
    <mergeCell ref="B9:C9"/>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ignoredErrors>
    <ignoredError sqref="B75 B4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2">
    <pageSetUpPr fitToPage="1"/>
  </sheetPr>
  <dimension ref="B1:J42"/>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1" spans="2:10" ht="28.5" customHeight="1"/>
    <row r="2" spans="2:10" ht="48" customHeight="1">
      <c r="B2" s="701" t="s">
        <v>2875</v>
      </c>
      <c r="C2" s="701"/>
      <c r="D2" s="701"/>
      <c r="E2" s="701"/>
      <c r="F2" s="701"/>
      <c r="G2" s="701"/>
      <c r="H2" s="701"/>
      <c r="I2" s="701"/>
      <c r="J2" s="701"/>
    </row>
    <row r="3" spans="2:10" ht="32.25" customHeight="1">
      <c r="B3" s="252" t="s">
        <v>436</v>
      </c>
      <c r="C3" s="252" t="s">
        <v>437</v>
      </c>
      <c r="D3" s="252" t="s">
        <v>438</v>
      </c>
      <c r="E3" s="252" t="s">
        <v>69</v>
      </c>
      <c r="F3" s="267" t="s">
        <v>439</v>
      </c>
      <c r="G3" s="252" t="s">
        <v>440</v>
      </c>
      <c r="H3" s="470" t="s">
        <v>604</v>
      </c>
      <c r="I3" s="252" t="s">
        <v>441</v>
      </c>
      <c r="J3" s="252" t="s">
        <v>370</v>
      </c>
    </row>
    <row r="4" spans="2:10" ht="58.5" customHeight="1">
      <c r="B4" s="256" t="s">
        <v>2876</v>
      </c>
      <c r="C4" s="256" t="s">
        <v>2877</v>
      </c>
      <c r="D4" s="257" t="s">
        <v>2878</v>
      </c>
      <c r="E4" s="257" t="s">
        <v>2879</v>
      </c>
      <c r="F4" s="256" t="s">
        <v>446</v>
      </c>
      <c r="G4" s="257" t="s">
        <v>2880</v>
      </c>
      <c r="H4" s="257" t="s">
        <v>2881</v>
      </c>
      <c r="I4" s="327" t="s">
        <v>623</v>
      </c>
      <c r="J4" s="336" t="s">
        <v>611</v>
      </c>
    </row>
    <row r="5" spans="2:10" ht="58.5" customHeight="1">
      <c r="B5" s="256" t="s">
        <v>2882</v>
      </c>
      <c r="C5" s="256" t="s">
        <v>2883</v>
      </c>
      <c r="D5" s="257" t="s">
        <v>2884</v>
      </c>
      <c r="E5" s="257" t="s">
        <v>2885</v>
      </c>
      <c r="F5" s="256" t="s">
        <v>446</v>
      </c>
      <c r="G5" s="257" t="s">
        <v>2886</v>
      </c>
      <c r="H5" s="257" t="s">
        <v>2887</v>
      </c>
      <c r="I5" s="327" t="s">
        <v>623</v>
      </c>
      <c r="J5" s="336" t="s">
        <v>611</v>
      </c>
    </row>
    <row r="6" spans="2:10" ht="58.5" customHeight="1">
      <c r="B6" s="256" t="s">
        <v>2888</v>
      </c>
      <c r="C6" s="256" t="s">
        <v>643</v>
      </c>
      <c r="D6" s="257" t="s">
        <v>2889</v>
      </c>
      <c r="E6" s="257" t="s">
        <v>2890</v>
      </c>
      <c r="F6" s="256" t="s">
        <v>454</v>
      </c>
      <c r="G6" s="257" t="s">
        <v>2891</v>
      </c>
      <c r="H6" s="257"/>
      <c r="I6" s="327"/>
      <c r="J6" s="336" t="s">
        <v>455</v>
      </c>
    </row>
    <row r="7" spans="2:10" ht="58.5" customHeight="1">
      <c r="B7" s="256" t="s">
        <v>2892</v>
      </c>
      <c r="C7" s="256" t="s">
        <v>386</v>
      </c>
      <c r="D7" s="257" t="s">
        <v>2893</v>
      </c>
      <c r="E7" s="257" t="s">
        <v>2894</v>
      </c>
      <c r="F7" s="256" t="s">
        <v>454</v>
      </c>
      <c r="G7" s="257" t="s">
        <v>2895</v>
      </c>
      <c r="H7" s="257"/>
      <c r="I7" s="327"/>
      <c r="J7" s="336" t="s">
        <v>455</v>
      </c>
    </row>
    <row r="8" spans="2:10" ht="58.5" customHeight="1">
      <c r="B8" s="256" t="s">
        <v>2896</v>
      </c>
      <c r="C8" s="256" t="s">
        <v>687</v>
      </c>
      <c r="D8" s="257" t="s">
        <v>2897</v>
      </c>
      <c r="E8" s="257" t="s">
        <v>2898</v>
      </c>
      <c r="F8" s="256" t="s">
        <v>454</v>
      </c>
      <c r="G8" s="257" t="s">
        <v>2899</v>
      </c>
      <c r="H8" s="257"/>
      <c r="I8" s="327"/>
      <c r="J8" s="336" t="s">
        <v>455</v>
      </c>
    </row>
    <row r="9" spans="2:10" ht="58.5" customHeight="1">
      <c r="B9" s="256" t="s">
        <v>2900</v>
      </c>
      <c r="C9" s="256" t="s">
        <v>2235</v>
      </c>
      <c r="D9" s="257" t="s">
        <v>2901</v>
      </c>
      <c r="E9" s="257" t="s">
        <v>2902</v>
      </c>
      <c r="F9" s="256" t="s">
        <v>454</v>
      </c>
      <c r="G9" s="257" t="s">
        <v>2903</v>
      </c>
      <c r="H9" s="257"/>
      <c r="I9" s="327"/>
      <c r="J9" s="336" t="s">
        <v>455</v>
      </c>
    </row>
    <row r="10" spans="2:10" ht="58.5" customHeight="1">
      <c r="B10" s="256" t="s">
        <v>2904</v>
      </c>
      <c r="C10" s="256" t="s">
        <v>2905</v>
      </c>
      <c r="D10" s="257" t="s">
        <v>2906</v>
      </c>
      <c r="E10" s="257" t="s">
        <v>2907</v>
      </c>
      <c r="F10" s="256" t="s">
        <v>454</v>
      </c>
      <c r="G10" s="257" t="s">
        <v>2908</v>
      </c>
      <c r="H10" s="257"/>
      <c r="I10" s="327"/>
      <c r="J10" s="336" t="s">
        <v>455</v>
      </c>
    </row>
    <row r="11" spans="2:10" ht="58.5" customHeight="1">
      <c r="B11" s="256" t="s">
        <v>2909</v>
      </c>
      <c r="C11" s="256" t="s">
        <v>963</v>
      </c>
      <c r="D11" s="257" t="s">
        <v>2889</v>
      </c>
      <c r="E11" s="257" t="s">
        <v>2910</v>
      </c>
      <c r="F11" s="256" t="s">
        <v>454</v>
      </c>
      <c r="G11" s="257" t="s">
        <v>2911</v>
      </c>
      <c r="H11" s="257"/>
      <c r="I11" s="327"/>
      <c r="J11" s="336" t="s">
        <v>455</v>
      </c>
    </row>
    <row r="12" spans="2:10" ht="58.5" customHeight="1">
      <c r="B12" s="256" t="s">
        <v>2912</v>
      </c>
      <c r="C12" s="256" t="s">
        <v>753</v>
      </c>
      <c r="D12" s="257" t="s">
        <v>2893</v>
      </c>
      <c r="E12" s="257" t="s">
        <v>2894</v>
      </c>
      <c r="F12" s="256" t="s">
        <v>454</v>
      </c>
      <c r="G12" s="257" t="s">
        <v>2895</v>
      </c>
      <c r="H12" s="257"/>
      <c r="I12" s="327"/>
      <c r="J12" s="336" t="s">
        <v>455</v>
      </c>
    </row>
    <row r="13" spans="2:10" ht="58.5" customHeight="1">
      <c r="B13" s="256" t="s">
        <v>2913</v>
      </c>
      <c r="C13" s="256" t="s">
        <v>1467</v>
      </c>
      <c r="D13" s="257" t="s">
        <v>2897</v>
      </c>
      <c r="E13" s="257" t="s">
        <v>2898</v>
      </c>
      <c r="F13" s="256" t="s">
        <v>454</v>
      </c>
      <c r="G13" s="257" t="s">
        <v>2899</v>
      </c>
      <c r="H13" s="257"/>
      <c r="I13" s="327"/>
      <c r="J13" s="336" t="s">
        <v>455</v>
      </c>
    </row>
    <row r="14" spans="2:10" ht="58.5" customHeight="1">
      <c r="B14" s="256" t="s">
        <v>2914</v>
      </c>
      <c r="C14" s="256" t="s">
        <v>828</v>
      </c>
      <c r="D14" s="257" t="s">
        <v>2901</v>
      </c>
      <c r="E14" s="257" t="s">
        <v>2902</v>
      </c>
      <c r="F14" s="256" t="s">
        <v>454</v>
      </c>
      <c r="G14" s="257" t="s">
        <v>2903</v>
      </c>
      <c r="H14" s="257"/>
      <c r="I14" s="327"/>
      <c r="J14" s="336" t="s">
        <v>455</v>
      </c>
    </row>
    <row r="15" spans="2:10" ht="58.5" customHeight="1">
      <c r="B15" s="256" t="s">
        <v>2915</v>
      </c>
      <c r="C15" s="256" t="s">
        <v>2329</v>
      </c>
      <c r="D15" s="257" t="s">
        <v>2906</v>
      </c>
      <c r="E15" s="257" t="s">
        <v>2907</v>
      </c>
      <c r="F15" s="256" t="s">
        <v>454</v>
      </c>
      <c r="G15" s="257" t="s">
        <v>2908</v>
      </c>
      <c r="H15" s="257"/>
      <c r="I15" s="327"/>
      <c r="J15" s="336" t="s">
        <v>455</v>
      </c>
    </row>
    <row r="16" spans="2:10" ht="58.5" customHeight="1">
      <c r="B16" s="256" t="s">
        <v>2916</v>
      </c>
      <c r="C16" s="256" t="s">
        <v>2917</v>
      </c>
      <c r="D16" s="257" t="s">
        <v>2889</v>
      </c>
      <c r="E16" s="257" t="s">
        <v>2910</v>
      </c>
      <c r="F16" s="256" t="s">
        <v>454</v>
      </c>
      <c r="G16" s="257" t="s">
        <v>2911</v>
      </c>
      <c r="H16" s="257"/>
      <c r="I16" s="327"/>
      <c r="J16" s="336" t="s">
        <v>455</v>
      </c>
    </row>
    <row r="17" spans="2:10" ht="58.5" customHeight="1">
      <c r="B17" s="256" t="s">
        <v>2918</v>
      </c>
      <c r="C17" s="256" t="s">
        <v>1222</v>
      </c>
      <c r="D17" s="257" t="s">
        <v>2893</v>
      </c>
      <c r="E17" s="257" t="s">
        <v>2894</v>
      </c>
      <c r="F17" s="256" t="s">
        <v>454</v>
      </c>
      <c r="G17" s="257" t="s">
        <v>2895</v>
      </c>
      <c r="H17" s="257"/>
      <c r="I17" s="327"/>
      <c r="J17" s="336" t="s">
        <v>455</v>
      </c>
    </row>
    <row r="18" spans="2:10" ht="58.5" customHeight="1">
      <c r="B18" s="256" t="s">
        <v>2919</v>
      </c>
      <c r="C18" s="256" t="s">
        <v>2920</v>
      </c>
      <c r="D18" s="257" t="s">
        <v>2897</v>
      </c>
      <c r="E18" s="257" t="s">
        <v>2898</v>
      </c>
      <c r="F18" s="256" t="s">
        <v>454</v>
      </c>
      <c r="G18" s="257" t="s">
        <v>2899</v>
      </c>
      <c r="H18" s="257"/>
      <c r="I18" s="327"/>
      <c r="J18" s="336" t="s">
        <v>455</v>
      </c>
    </row>
    <row r="19" spans="2:10" ht="58.5" customHeight="1">
      <c r="B19" s="256" t="s">
        <v>2921</v>
      </c>
      <c r="C19" s="256" t="s">
        <v>2922</v>
      </c>
      <c r="D19" s="257" t="s">
        <v>2901</v>
      </c>
      <c r="E19" s="257" t="s">
        <v>2902</v>
      </c>
      <c r="F19" s="256" t="s">
        <v>454</v>
      </c>
      <c r="G19" s="257" t="s">
        <v>2903</v>
      </c>
      <c r="H19" s="257"/>
      <c r="I19" s="327"/>
      <c r="J19" s="336" t="s">
        <v>455</v>
      </c>
    </row>
    <row r="20" spans="2:10" ht="58.5" customHeight="1">
      <c r="B20" s="256" t="s">
        <v>2923</v>
      </c>
      <c r="C20" s="256" t="s">
        <v>2924</v>
      </c>
      <c r="D20" s="257" t="s">
        <v>2906</v>
      </c>
      <c r="E20" s="257" t="s">
        <v>2907</v>
      </c>
      <c r="F20" s="256" t="s">
        <v>454</v>
      </c>
      <c r="G20" s="257" t="s">
        <v>2908</v>
      </c>
      <c r="H20" s="257"/>
      <c r="I20" s="327"/>
      <c r="J20" s="336" t="s">
        <v>455</v>
      </c>
    </row>
    <row r="21" spans="2:10" ht="58.5" customHeight="1">
      <c r="B21" s="256" t="s">
        <v>2925</v>
      </c>
      <c r="C21" s="256" t="s">
        <v>2926</v>
      </c>
      <c r="D21" s="257" t="s">
        <v>2889</v>
      </c>
      <c r="E21" s="257" t="s">
        <v>2910</v>
      </c>
      <c r="F21" s="256" t="s">
        <v>454</v>
      </c>
      <c r="G21" s="257" t="s">
        <v>2911</v>
      </c>
      <c r="H21" s="257"/>
      <c r="I21" s="327"/>
      <c r="J21" s="336" t="s">
        <v>455</v>
      </c>
    </row>
    <row r="22" spans="2:10" ht="58.5" customHeight="1">
      <c r="B22" s="256" t="s">
        <v>2927</v>
      </c>
      <c r="C22" s="256" t="s">
        <v>1239</v>
      </c>
      <c r="D22" s="257" t="s">
        <v>2893</v>
      </c>
      <c r="E22" s="257" t="s">
        <v>2894</v>
      </c>
      <c r="F22" s="256" t="s">
        <v>454</v>
      </c>
      <c r="G22" s="257" t="s">
        <v>2895</v>
      </c>
      <c r="H22" s="257"/>
      <c r="I22" s="327"/>
      <c r="J22" s="336" t="s">
        <v>455</v>
      </c>
    </row>
    <row r="23" spans="2:10" ht="58.5" customHeight="1">
      <c r="B23" s="256" t="s">
        <v>2928</v>
      </c>
      <c r="C23" s="256" t="s">
        <v>2929</v>
      </c>
      <c r="D23" s="257" t="s">
        <v>2897</v>
      </c>
      <c r="E23" s="257" t="s">
        <v>2898</v>
      </c>
      <c r="F23" s="256" t="s">
        <v>454</v>
      </c>
      <c r="G23" s="257" t="s">
        <v>2899</v>
      </c>
      <c r="H23" s="257"/>
      <c r="I23" s="327"/>
      <c r="J23" s="336" t="s">
        <v>455</v>
      </c>
    </row>
    <row r="24" spans="2:10" ht="58.5" customHeight="1">
      <c r="B24" s="256" t="s">
        <v>2930</v>
      </c>
      <c r="C24" s="256" t="s">
        <v>2931</v>
      </c>
      <c r="D24" s="257" t="s">
        <v>2901</v>
      </c>
      <c r="E24" s="257" t="s">
        <v>2902</v>
      </c>
      <c r="F24" s="256" t="s">
        <v>454</v>
      </c>
      <c r="G24" s="257" t="s">
        <v>2903</v>
      </c>
      <c r="H24" s="257"/>
      <c r="I24" s="327"/>
      <c r="J24" s="336" t="s">
        <v>455</v>
      </c>
    </row>
    <row r="25" spans="2:10" ht="58.5" customHeight="1">
      <c r="B25" s="256" t="s">
        <v>2932</v>
      </c>
      <c r="C25" s="256" t="s">
        <v>2933</v>
      </c>
      <c r="D25" s="257" t="s">
        <v>2906</v>
      </c>
      <c r="E25" s="257" t="s">
        <v>2907</v>
      </c>
      <c r="F25" s="256" t="s">
        <v>454</v>
      </c>
      <c r="G25" s="257" t="s">
        <v>2908</v>
      </c>
      <c r="H25" s="257"/>
      <c r="I25" s="327"/>
      <c r="J25" s="336" t="s">
        <v>455</v>
      </c>
    </row>
    <row r="26" spans="2:10" ht="58.5" customHeight="1">
      <c r="B26" s="256" t="s">
        <v>2934</v>
      </c>
      <c r="C26" s="256" t="s">
        <v>2935</v>
      </c>
      <c r="D26" s="257" t="s">
        <v>2936</v>
      </c>
      <c r="E26" s="257" t="s">
        <v>2937</v>
      </c>
      <c r="F26" s="256" t="s">
        <v>660</v>
      </c>
      <c r="G26" s="257"/>
      <c r="H26" s="257"/>
      <c r="I26" s="327" t="s">
        <v>661</v>
      </c>
      <c r="J26" s="336" t="s">
        <v>455</v>
      </c>
    </row>
    <row r="27" spans="2:10" ht="58.5" customHeight="1">
      <c r="B27" s="256" t="s">
        <v>2938</v>
      </c>
      <c r="C27" s="256" t="s">
        <v>2877</v>
      </c>
      <c r="D27" s="257" t="s">
        <v>2878</v>
      </c>
      <c r="E27" s="257" t="s">
        <v>2939</v>
      </c>
      <c r="F27" s="256" t="s">
        <v>660</v>
      </c>
      <c r="G27" s="257"/>
      <c r="H27" s="257"/>
      <c r="I27" s="327" t="s">
        <v>661</v>
      </c>
      <c r="J27" s="336" t="s">
        <v>455</v>
      </c>
    </row>
    <row r="28" spans="2:10" ht="58.5" customHeight="1">
      <c r="B28" s="256" t="s">
        <v>2940</v>
      </c>
      <c r="C28" s="256" t="s">
        <v>2941</v>
      </c>
      <c r="D28" s="257" t="s">
        <v>2942</v>
      </c>
      <c r="E28" s="257" t="s">
        <v>2943</v>
      </c>
      <c r="F28" s="256" t="s">
        <v>660</v>
      </c>
      <c r="G28" s="257"/>
      <c r="H28" s="257"/>
      <c r="I28" s="327" t="s">
        <v>661</v>
      </c>
      <c r="J28" s="336" t="s">
        <v>455</v>
      </c>
    </row>
    <row r="29" spans="2:10" ht="58.5" customHeight="1">
      <c r="B29" s="256" t="s">
        <v>2944</v>
      </c>
      <c r="C29" s="256" t="s">
        <v>2945</v>
      </c>
      <c r="D29" s="257" t="s">
        <v>2946</v>
      </c>
      <c r="E29" s="257" t="s">
        <v>2947</v>
      </c>
      <c r="F29" s="256" t="s">
        <v>660</v>
      </c>
      <c r="G29" s="257"/>
      <c r="H29" s="257"/>
      <c r="I29" s="327" t="s">
        <v>661</v>
      </c>
      <c r="J29" s="336" t="s">
        <v>455</v>
      </c>
    </row>
    <row r="30" spans="2:10" ht="58.5" customHeight="1">
      <c r="B30" s="256" t="s">
        <v>2948</v>
      </c>
      <c r="C30" s="256" t="s">
        <v>2949</v>
      </c>
      <c r="D30" s="257" t="s">
        <v>2950</v>
      </c>
      <c r="E30" s="257" t="s">
        <v>2951</v>
      </c>
      <c r="F30" s="256" t="s">
        <v>660</v>
      </c>
      <c r="G30" s="257"/>
      <c r="H30" s="257"/>
      <c r="I30" s="327" t="s">
        <v>661</v>
      </c>
      <c r="J30" s="336" t="s">
        <v>455</v>
      </c>
    </row>
    <row r="31" spans="2:10" ht="58.5" customHeight="1">
      <c r="B31" s="256" t="s">
        <v>2952</v>
      </c>
      <c r="C31" s="256" t="s">
        <v>2953</v>
      </c>
      <c r="D31" s="257" t="s">
        <v>2954</v>
      </c>
      <c r="E31" s="257" t="s">
        <v>2955</v>
      </c>
      <c r="F31" s="256" t="s">
        <v>660</v>
      </c>
      <c r="G31" s="257"/>
      <c r="H31" s="257"/>
      <c r="I31" s="327" t="s">
        <v>661</v>
      </c>
      <c r="J31" s="336" t="s">
        <v>455</v>
      </c>
    </row>
    <row r="32" spans="2:10" ht="58.5" customHeight="1">
      <c r="B32" s="256" t="s">
        <v>2956</v>
      </c>
      <c r="C32" s="256" t="s">
        <v>2883</v>
      </c>
      <c r="D32" s="257" t="s">
        <v>2884</v>
      </c>
      <c r="E32" s="257" t="s">
        <v>2957</v>
      </c>
      <c r="F32" s="256" t="s">
        <v>660</v>
      </c>
      <c r="G32" s="257"/>
      <c r="H32" s="257"/>
      <c r="I32" s="327" t="s">
        <v>661</v>
      </c>
      <c r="J32" s="336" t="s">
        <v>455</v>
      </c>
    </row>
    <row r="33" spans="2:10" ht="58.5" customHeight="1">
      <c r="B33" s="256" t="s">
        <v>2958</v>
      </c>
      <c r="C33" s="256" t="s">
        <v>2959</v>
      </c>
      <c r="D33" s="257" t="s">
        <v>2960</v>
      </c>
      <c r="E33" s="257" t="s">
        <v>2961</v>
      </c>
      <c r="F33" s="256" t="s">
        <v>454</v>
      </c>
      <c r="G33" s="257" t="s">
        <v>2962</v>
      </c>
      <c r="H33" s="257" t="s">
        <v>2963</v>
      </c>
      <c r="I33" s="327"/>
      <c r="J33" s="336" t="s">
        <v>455</v>
      </c>
    </row>
    <row r="34" spans="2:10" ht="58.5" customHeight="1">
      <c r="B34" s="256" t="s">
        <v>2964</v>
      </c>
      <c r="C34" s="256" t="s">
        <v>2959</v>
      </c>
      <c r="D34" s="257" t="s">
        <v>2960</v>
      </c>
      <c r="E34" s="257" t="s">
        <v>2965</v>
      </c>
      <c r="F34" s="256" t="s">
        <v>660</v>
      </c>
      <c r="G34" s="257"/>
      <c r="H34" s="257"/>
      <c r="I34" s="327" t="s">
        <v>661</v>
      </c>
      <c r="J34" s="336" t="s">
        <v>455</v>
      </c>
    </row>
    <row r="35" spans="2:10" ht="58.5" customHeight="1">
      <c r="B35" s="256" t="s">
        <v>2966</v>
      </c>
      <c r="C35" s="256" t="s">
        <v>2967</v>
      </c>
      <c r="D35" s="257" t="s">
        <v>2968</v>
      </c>
      <c r="E35" s="257" t="s">
        <v>2965</v>
      </c>
      <c r="F35" s="256" t="s">
        <v>660</v>
      </c>
      <c r="G35" s="257"/>
      <c r="H35" s="257"/>
      <c r="I35" s="327" t="s">
        <v>661</v>
      </c>
      <c r="J35" s="336" t="s">
        <v>455</v>
      </c>
    </row>
    <row r="36" spans="2:10" ht="58.5" customHeight="1">
      <c r="B36" s="256" t="s">
        <v>2969</v>
      </c>
      <c r="C36" s="256" t="s">
        <v>2970</v>
      </c>
      <c r="D36" s="257" t="s">
        <v>2971</v>
      </c>
      <c r="E36" s="257" t="s">
        <v>2972</v>
      </c>
      <c r="F36" s="256" t="s">
        <v>660</v>
      </c>
      <c r="G36" s="257"/>
      <c r="H36" s="257"/>
      <c r="I36" s="327" t="s">
        <v>661</v>
      </c>
      <c r="J36" s="336" t="s">
        <v>455</v>
      </c>
    </row>
    <row r="37" spans="2:10" ht="58.5" customHeight="1">
      <c r="B37" s="256" t="s">
        <v>2973</v>
      </c>
      <c r="C37" s="256" t="s">
        <v>2974</v>
      </c>
      <c r="D37" s="257" t="s">
        <v>2975</v>
      </c>
      <c r="E37" s="257" t="s">
        <v>2976</v>
      </c>
      <c r="F37" s="256" t="s">
        <v>660</v>
      </c>
      <c r="G37" s="257"/>
      <c r="H37" s="257"/>
      <c r="I37" s="327" t="s">
        <v>661</v>
      </c>
      <c r="J37" s="336" t="s">
        <v>455</v>
      </c>
    </row>
    <row r="38" spans="2:10" ht="58.5" customHeight="1">
      <c r="B38" s="256" t="s">
        <v>2977</v>
      </c>
      <c r="C38" s="256" t="s">
        <v>2978</v>
      </c>
      <c r="D38" s="257" t="s">
        <v>2979</v>
      </c>
      <c r="E38" s="257" t="s">
        <v>2980</v>
      </c>
      <c r="F38" s="256" t="s">
        <v>660</v>
      </c>
      <c r="G38" s="257"/>
      <c r="H38" s="257"/>
      <c r="I38" s="327" t="s">
        <v>661</v>
      </c>
      <c r="J38" s="336" t="s">
        <v>455</v>
      </c>
    </row>
    <row r="39" spans="2:10" ht="58.5" customHeight="1">
      <c r="B39" s="256" t="s">
        <v>2981</v>
      </c>
      <c r="C39" s="256" t="s">
        <v>2982</v>
      </c>
      <c r="D39" s="257" t="s">
        <v>2983</v>
      </c>
      <c r="E39" s="257" t="s">
        <v>2984</v>
      </c>
      <c r="F39" s="256" t="s">
        <v>660</v>
      </c>
      <c r="G39" s="257"/>
      <c r="H39" s="257"/>
      <c r="I39" s="327" t="s">
        <v>661</v>
      </c>
      <c r="J39" s="336" t="s">
        <v>455</v>
      </c>
    </row>
    <row r="40" spans="2:10" ht="58.5" customHeight="1">
      <c r="B40" s="256" t="s">
        <v>2985</v>
      </c>
      <c r="C40" s="256" t="s">
        <v>2986</v>
      </c>
      <c r="D40" s="257" t="s">
        <v>2987</v>
      </c>
      <c r="E40" s="257" t="s">
        <v>2988</v>
      </c>
      <c r="F40" s="256" t="s">
        <v>660</v>
      </c>
      <c r="G40" s="257"/>
      <c r="H40" s="257"/>
      <c r="I40" s="327" t="s">
        <v>661</v>
      </c>
      <c r="J40" s="336" t="s">
        <v>455</v>
      </c>
    </row>
    <row r="41" spans="2:10" ht="58.5" customHeight="1">
      <c r="B41" s="256" t="s">
        <v>2989</v>
      </c>
      <c r="C41" s="256" t="s">
        <v>2990</v>
      </c>
      <c r="D41" s="257" t="s">
        <v>2991</v>
      </c>
      <c r="E41" s="257" t="s">
        <v>2992</v>
      </c>
      <c r="F41" s="256" t="s">
        <v>660</v>
      </c>
      <c r="G41" s="257"/>
      <c r="H41" s="257"/>
      <c r="I41" s="327" t="s">
        <v>661</v>
      </c>
      <c r="J41" s="336" t="s">
        <v>455</v>
      </c>
    </row>
    <row r="42" spans="2:10" ht="58.5" customHeight="1">
      <c r="B42" s="256" t="s">
        <v>2993</v>
      </c>
      <c r="C42" s="256" t="s">
        <v>2994</v>
      </c>
      <c r="D42" s="257" t="s">
        <v>2995</v>
      </c>
      <c r="E42" s="257" t="s">
        <v>2996</v>
      </c>
      <c r="F42" s="256" t="s">
        <v>660</v>
      </c>
      <c r="G42" s="257"/>
      <c r="H42" s="257"/>
      <c r="I42" s="327" t="s">
        <v>661</v>
      </c>
      <c r="J42" s="336" t="s">
        <v>455</v>
      </c>
    </row>
  </sheetData>
  <autoFilter ref="B3:J42" xr:uid="{00000000-0001-0000-1E00-000000000000}">
    <sortState xmlns:xlrd2="http://schemas.microsoft.com/office/spreadsheetml/2017/richdata2" ref="B4:J42">
      <sortCondition descending="1" ref="J3:J42"/>
    </sortState>
  </autoFilter>
  <mergeCells count="1">
    <mergeCell ref="B2:J2"/>
  </mergeCells>
  <phoneticPr fontId="96" type="noConversion"/>
  <conditionalFormatting sqref="B4:G4 B6:I23 B25:I25 B31:I31 E32:H32 B33:I35 B5:H5">
    <cfRule type="expression" dxfId="163" priority="28">
      <formula>OR($J4="New",$J4="Updated")</formula>
    </cfRule>
  </conditionalFormatting>
  <conditionalFormatting sqref="B24:I24">
    <cfRule type="expression" dxfId="162" priority="2">
      <formula>OR($J24="New",$J24="Updated")</formula>
    </cfRule>
  </conditionalFormatting>
  <conditionalFormatting sqref="B26:I30 B31:B34 B36:I42">
    <cfRule type="expression" dxfId="161" priority="17">
      <formula>OR($J26="New",$J26="Updated")</formula>
    </cfRule>
  </conditionalFormatting>
  <conditionalFormatting sqref="C32:D32">
    <cfRule type="expression" dxfId="160" priority="15">
      <formula>OR($J32="New",$J32="Updated")</formula>
    </cfRule>
  </conditionalFormatting>
  <conditionalFormatting sqref="D3">
    <cfRule type="expression" dxfId="159" priority="8">
      <formula>OR($I3="New",$I3="Updated")</formula>
    </cfRule>
  </conditionalFormatting>
  <conditionalFormatting sqref="F1 F43:F65493">
    <cfRule type="cellIs" dxfId="158" priority="92" stopIfTrue="1" operator="equal">
      <formula>"Pre-populated"</formula>
    </cfRule>
    <cfRule type="cellIs" dxfId="157" priority="93" stopIfTrue="1" operator="equal">
      <formula>"Validation"</formula>
    </cfRule>
  </conditionalFormatting>
  <conditionalFormatting sqref="F4:F42">
    <cfRule type="cellIs" dxfId="156" priority="19" stopIfTrue="1" operator="equal">
      <formula>"Validation"</formula>
    </cfRule>
    <cfRule type="cellIs" dxfId="155" priority="20" operator="equal">
      <formula>"Pre-populated"</formula>
    </cfRule>
  </conditionalFormatting>
  <conditionalFormatting sqref="H3:H4">
    <cfRule type="expression" dxfId="154" priority="11">
      <formula>OR($J3="New",$J3="Updated")</formula>
    </cfRule>
  </conditionalFormatting>
  <conditionalFormatting sqref="I32">
    <cfRule type="expression" dxfId="153" priority="10">
      <formula>OR($J32="New",$J32="Updated")</formula>
    </cfRule>
  </conditionalFormatting>
  <conditionalFormatting sqref="J4:J42">
    <cfRule type="cellIs" dxfId="152" priority="13" operator="equal">
      <formula>"Updated"</formula>
    </cfRule>
    <cfRule type="cellIs" dxfId="151" priority="14" operator="equal">
      <formula>"New"</formula>
    </cfRule>
  </conditionalFormatting>
  <conditionalFormatting sqref="I4:I5">
    <cfRule type="expression" dxfId="150" priority="1">
      <formula>OR($J4="New",$J4="Updated")</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BE51401-64D0-44D2-8BB2-9BFF9F9018DB}">
          <x14:formula1>
            <xm:f>RS_ValueSource!$E$49:$E$52</xm:f>
          </x14:formula1>
          <xm:sqref>F4:F42</xm:sqref>
        </x14:dataValidation>
        <x14:dataValidation type="list" allowBlank="1" showInputMessage="1" showErrorMessage="1" xr:uid="{5518D89F-269D-4220-BB76-9F1D22A6650C}">
          <x14:formula1>
            <xm:f>RS_ValueSource!$E$46:$E$48</xm:f>
          </x14:formula1>
          <xm:sqref>J4:J42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pageSetUpPr fitToPage="1"/>
  </sheetPr>
  <dimension ref="A1:I190"/>
  <sheetViews>
    <sheetView showGridLines="0" zoomScale="70" zoomScaleNormal="70" zoomScaleSheetLayoutView="100" workbookViewId="0"/>
  </sheetViews>
  <sheetFormatPr defaultColWidth="10.42578125" defaultRowHeight="14.45"/>
  <cols>
    <col min="1" max="1" width="2" style="2" customWidth="1"/>
    <col min="2" max="2" width="4.28515625" style="2" customWidth="1"/>
    <col min="3" max="3" width="27.5703125" style="2" customWidth="1"/>
    <col min="4" max="6" width="34.28515625" style="2" customWidth="1"/>
    <col min="7" max="7" width="34.28515625" style="2" bestFit="1" customWidth="1"/>
    <col min="8" max="8" width="23.28515625" style="2" bestFit="1" customWidth="1"/>
    <col min="9" max="9" width="7.7109375" style="2" customWidth="1"/>
    <col min="10" max="16384" width="10.42578125" style="2"/>
  </cols>
  <sheetData>
    <row r="1" spans="1:9" s="16" customFormat="1" ht="16.5">
      <c r="A1" s="3"/>
    </row>
    <row r="2" spans="1:9" s="16" customFormat="1" ht="16.5">
      <c r="A2" s="3"/>
    </row>
    <row r="3" spans="1:9" s="16" customFormat="1" ht="16.5">
      <c r="A3" s="3"/>
    </row>
    <row r="4" spans="1:9" s="16" customFormat="1" ht="21">
      <c r="A4" s="3"/>
      <c r="B4" s="162"/>
      <c r="C4" s="170" t="s">
        <v>365</v>
      </c>
      <c r="D4" s="163"/>
      <c r="E4" s="8"/>
      <c r="F4" s="171"/>
      <c r="G4" s="8"/>
      <c r="H4" s="8" t="s">
        <v>395</v>
      </c>
      <c r="I4" s="9" t="str">
        <f>'010'!E8</f>
        <v>1234</v>
      </c>
    </row>
    <row r="5" spans="1:9" s="16" customFormat="1" ht="16.5">
      <c r="A5" s="3"/>
      <c r="B5" s="164"/>
      <c r="C5" s="164"/>
      <c r="D5" s="165"/>
      <c r="E5" s="166"/>
    </row>
    <row r="6" spans="1:9" s="16" customFormat="1" ht="17.45">
      <c r="A6" s="3"/>
      <c r="B6" s="164"/>
      <c r="C6" s="191" t="s">
        <v>2997</v>
      </c>
      <c r="D6" s="163"/>
      <c r="E6" s="8"/>
      <c r="F6" s="171"/>
      <c r="G6" s="171"/>
      <c r="H6" s="171"/>
    </row>
    <row r="7" spans="1:9" s="16" customFormat="1" ht="17.45">
      <c r="A7" s="3"/>
      <c r="B7" s="164"/>
      <c r="C7" s="76"/>
      <c r="D7" s="165"/>
      <c r="E7" s="166"/>
    </row>
    <row r="8" spans="1:9" s="16" customFormat="1" ht="17.45">
      <c r="B8" s="164"/>
      <c r="C8" s="172" t="s">
        <v>2363</v>
      </c>
      <c r="D8" s="173"/>
      <c r="E8" s="174"/>
      <c r="F8" s="175"/>
      <c r="G8" s="175"/>
      <c r="H8" s="175"/>
      <c r="I8" s="175"/>
    </row>
    <row r="9" spans="1:9" s="16" customFormat="1" ht="16.5"/>
    <row r="10" spans="1:9" s="16" customFormat="1" ht="66" customHeight="1">
      <c r="C10" s="882" t="s">
        <v>2998</v>
      </c>
      <c r="D10" s="883"/>
      <c r="E10" s="883"/>
      <c r="F10" s="883"/>
      <c r="G10" s="883"/>
      <c r="H10" s="883"/>
      <c r="I10" s="533"/>
    </row>
    <row r="11" spans="1:9" s="16" customFormat="1" ht="16.5"/>
    <row r="12" spans="1:9" s="16" customFormat="1" ht="17.45">
      <c r="C12" s="176" t="s">
        <v>886</v>
      </c>
    </row>
    <row r="13" spans="1:9" s="16" customFormat="1" ht="17.45">
      <c r="C13" s="176"/>
    </row>
    <row r="14" spans="1:9" s="16" customFormat="1" ht="20.100000000000001" customHeight="1">
      <c r="C14" s="970" t="str">
        <f>CONCATENATE('520'!C16," and ",'520'!C17)</f>
        <v>Premium Risk and Reserve Risk</v>
      </c>
      <c r="D14" s="971"/>
      <c r="E14" s="971"/>
      <c r="F14" s="971"/>
      <c r="G14" s="971"/>
      <c r="H14" s="971"/>
    </row>
    <row r="15" spans="1:9">
      <c r="A15" s="616"/>
      <c r="B15" s="616"/>
      <c r="C15" s="648"/>
      <c r="D15" s="649"/>
      <c r="E15" s="649"/>
      <c r="F15" s="649"/>
      <c r="G15" s="649"/>
      <c r="H15" s="650"/>
      <c r="I15" s="616"/>
    </row>
    <row r="16" spans="1:9">
      <c r="A16" s="616"/>
      <c r="B16" s="616"/>
      <c r="C16" s="627"/>
      <c r="D16" s="616"/>
      <c r="E16" s="616"/>
      <c r="F16" s="616"/>
      <c r="G16" s="616"/>
      <c r="H16" s="617"/>
      <c r="I16" s="616"/>
    </row>
    <row r="17" spans="3:8">
      <c r="C17" s="627"/>
      <c r="D17" s="616"/>
      <c r="E17" s="616"/>
      <c r="F17" s="616"/>
      <c r="G17" s="616"/>
      <c r="H17" s="617"/>
    </row>
    <row r="18" spans="3:8">
      <c r="C18" s="627"/>
      <c r="D18" s="616"/>
      <c r="E18" s="616"/>
      <c r="F18" s="616"/>
      <c r="G18" s="616"/>
      <c r="H18" s="617"/>
    </row>
    <row r="19" spans="3:8">
      <c r="C19" s="627"/>
      <c r="D19" s="616"/>
      <c r="E19" s="616"/>
      <c r="F19" s="616"/>
      <c r="G19" s="616"/>
      <c r="H19" s="617"/>
    </row>
    <row r="20" spans="3:8">
      <c r="C20" s="627"/>
      <c r="D20" s="616"/>
      <c r="E20" s="616"/>
      <c r="F20" s="616"/>
      <c r="G20" s="616"/>
      <c r="H20" s="617"/>
    </row>
    <row r="21" spans="3:8">
      <c r="C21" s="627"/>
      <c r="D21" s="616"/>
      <c r="E21" s="616"/>
      <c r="F21" s="616"/>
      <c r="G21" s="616"/>
      <c r="H21" s="617"/>
    </row>
    <row r="22" spans="3:8">
      <c r="C22" s="627"/>
      <c r="D22" s="616"/>
      <c r="E22" s="616"/>
      <c r="F22" s="616"/>
      <c r="G22" s="616"/>
      <c r="H22" s="617"/>
    </row>
    <row r="23" spans="3:8">
      <c r="C23" s="627"/>
      <c r="D23" s="616"/>
      <c r="E23" s="616"/>
      <c r="F23" s="616"/>
      <c r="G23" s="616"/>
      <c r="H23" s="617"/>
    </row>
    <row r="24" spans="3:8">
      <c r="C24" s="627"/>
      <c r="D24" s="616"/>
      <c r="E24" s="616"/>
      <c r="F24" s="616"/>
      <c r="G24" s="616"/>
      <c r="H24" s="617"/>
    </row>
    <row r="25" spans="3:8">
      <c r="C25" s="627"/>
      <c r="D25" s="616"/>
      <c r="E25" s="616"/>
      <c r="F25" s="616"/>
      <c r="G25" s="616"/>
      <c r="H25" s="617"/>
    </row>
    <row r="26" spans="3:8">
      <c r="C26" s="627"/>
      <c r="D26" s="616"/>
      <c r="E26" s="616"/>
      <c r="F26" s="616"/>
      <c r="G26" s="616"/>
      <c r="H26" s="617"/>
    </row>
    <row r="27" spans="3:8">
      <c r="C27" s="627"/>
      <c r="D27" s="616"/>
      <c r="E27" s="616"/>
      <c r="F27" s="616"/>
      <c r="G27" s="616"/>
      <c r="H27" s="617"/>
    </row>
    <row r="28" spans="3:8">
      <c r="C28" s="627"/>
      <c r="D28" s="616"/>
      <c r="E28" s="616"/>
      <c r="F28" s="616"/>
      <c r="G28" s="616"/>
      <c r="H28" s="617"/>
    </row>
    <row r="29" spans="3:8">
      <c r="C29" s="627"/>
      <c r="D29" s="616"/>
      <c r="E29" s="616"/>
      <c r="F29" s="616"/>
      <c r="G29" s="616"/>
      <c r="H29" s="617"/>
    </row>
    <row r="30" spans="3:8">
      <c r="C30" s="627"/>
      <c r="D30" s="616"/>
      <c r="E30" s="616"/>
      <c r="F30" s="616"/>
      <c r="G30" s="616"/>
      <c r="H30" s="617"/>
    </row>
    <row r="31" spans="3:8">
      <c r="C31" s="628"/>
      <c r="D31" s="629"/>
      <c r="E31" s="629"/>
      <c r="F31" s="629"/>
      <c r="G31" s="629"/>
      <c r="H31" s="651"/>
    </row>
    <row r="33" spans="3:9" ht="17.45">
      <c r="C33" s="76"/>
      <c r="D33" s="165"/>
      <c r="E33" s="166"/>
      <c r="F33" s="16"/>
      <c r="G33" s="16"/>
      <c r="H33" s="16"/>
      <c r="I33" s="16"/>
    </row>
    <row r="34" spans="3:9" ht="17.45">
      <c r="C34" s="172" t="s">
        <v>2383</v>
      </c>
      <c r="D34" s="173"/>
      <c r="E34" s="174"/>
      <c r="F34" s="175"/>
      <c r="G34" s="175"/>
      <c r="H34" s="175"/>
      <c r="I34" s="175"/>
    </row>
    <row r="35" spans="3:9" ht="16.5">
      <c r="C35" s="16"/>
      <c r="D35" s="16"/>
      <c r="E35" s="16"/>
      <c r="F35" s="16"/>
      <c r="G35" s="16"/>
      <c r="H35" s="16"/>
      <c r="I35" s="16"/>
    </row>
    <row r="36" spans="3:9" ht="63.75" customHeight="1">
      <c r="C36" s="882" t="s">
        <v>2999</v>
      </c>
      <c r="D36" s="883"/>
      <c r="E36" s="883"/>
      <c r="F36" s="883"/>
      <c r="G36" s="883"/>
      <c r="H36" s="883"/>
      <c r="I36" s="533"/>
    </row>
    <row r="37" spans="3:9" ht="16.5">
      <c r="C37" s="16"/>
      <c r="D37" s="16"/>
      <c r="E37" s="16"/>
      <c r="F37" s="16"/>
      <c r="G37" s="16"/>
      <c r="H37" s="16"/>
      <c r="I37" s="16"/>
    </row>
    <row r="38" spans="3:9" ht="17.45">
      <c r="C38" s="176" t="s">
        <v>886</v>
      </c>
      <c r="D38" s="16"/>
      <c r="E38" s="16"/>
      <c r="F38" s="16"/>
      <c r="G38" s="16"/>
      <c r="H38" s="16"/>
      <c r="I38" s="16"/>
    </row>
    <row r="40" spans="3:9" s="204" customFormat="1" ht="20.100000000000001" customHeight="1">
      <c r="C40" s="970" t="str">
        <f>CONCATENATE('520'!C41," and ",'520'!C42)</f>
        <v>Insurance Risk and Market Risk</v>
      </c>
      <c r="D40" s="971"/>
      <c r="E40" s="971"/>
      <c r="F40" s="971"/>
      <c r="G40" s="971"/>
      <c r="H40" s="971"/>
      <c r="I40" s="636"/>
    </row>
    <row r="41" spans="3:9">
      <c r="C41" s="648"/>
      <c r="D41" s="649"/>
      <c r="E41" s="649"/>
      <c r="F41" s="649"/>
      <c r="G41" s="649"/>
      <c r="H41" s="650"/>
      <c r="I41" s="616"/>
    </row>
    <row r="42" spans="3:9">
      <c r="C42" s="627"/>
      <c r="D42" s="616"/>
      <c r="E42" s="616"/>
      <c r="F42" s="616"/>
      <c r="G42" s="616"/>
      <c r="H42" s="617"/>
      <c r="I42" s="616"/>
    </row>
    <row r="43" spans="3:9">
      <c r="C43" s="627"/>
      <c r="D43" s="616"/>
      <c r="E43" s="616"/>
      <c r="F43" s="616"/>
      <c r="G43" s="616"/>
      <c r="H43" s="617"/>
      <c r="I43" s="616"/>
    </row>
    <row r="44" spans="3:9">
      <c r="C44" s="627"/>
      <c r="D44" s="616"/>
      <c r="E44" s="616"/>
      <c r="F44" s="616"/>
      <c r="G44" s="616"/>
      <c r="H44" s="617"/>
      <c r="I44" s="616"/>
    </row>
    <row r="45" spans="3:9">
      <c r="C45" s="627"/>
      <c r="D45" s="616"/>
      <c r="E45" s="616"/>
      <c r="F45" s="616"/>
      <c r="G45" s="616"/>
      <c r="H45" s="617"/>
      <c r="I45" s="616"/>
    </row>
    <row r="46" spans="3:9">
      <c r="C46" s="627"/>
      <c r="D46" s="616"/>
      <c r="E46" s="616"/>
      <c r="F46" s="616"/>
      <c r="G46" s="616"/>
      <c r="H46" s="617"/>
      <c r="I46" s="616"/>
    </row>
    <row r="47" spans="3:9">
      <c r="C47" s="627"/>
      <c r="D47" s="616"/>
      <c r="E47" s="616"/>
      <c r="F47" s="616"/>
      <c r="G47" s="616"/>
      <c r="H47" s="617"/>
      <c r="I47" s="616"/>
    </row>
    <row r="48" spans="3:9">
      <c r="C48" s="627"/>
      <c r="D48" s="616"/>
      <c r="E48" s="616"/>
      <c r="F48" s="616"/>
      <c r="G48" s="616"/>
      <c r="H48" s="617"/>
      <c r="I48" s="616"/>
    </row>
    <row r="49" spans="3:9">
      <c r="C49" s="627"/>
      <c r="D49" s="616"/>
      <c r="E49" s="616"/>
      <c r="F49" s="616"/>
      <c r="G49" s="616"/>
      <c r="H49" s="617"/>
      <c r="I49" s="616"/>
    </row>
    <row r="50" spans="3:9">
      <c r="C50" s="627"/>
      <c r="D50" s="616"/>
      <c r="E50" s="616"/>
      <c r="F50" s="616"/>
      <c r="G50" s="616"/>
      <c r="H50" s="617"/>
      <c r="I50" s="616"/>
    </row>
    <row r="51" spans="3:9">
      <c r="C51" s="627"/>
      <c r="D51" s="616"/>
      <c r="E51" s="616"/>
      <c r="F51" s="616"/>
      <c r="G51" s="616"/>
      <c r="H51" s="617"/>
      <c r="I51" s="616"/>
    </row>
    <row r="52" spans="3:9">
      <c r="C52" s="627"/>
      <c r="D52" s="616"/>
      <c r="E52" s="616"/>
      <c r="F52" s="616"/>
      <c r="G52" s="616"/>
      <c r="H52" s="617"/>
      <c r="I52" s="616"/>
    </row>
    <row r="53" spans="3:9">
      <c r="C53" s="627"/>
      <c r="D53" s="616"/>
      <c r="E53" s="616"/>
      <c r="F53" s="616"/>
      <c r="G53" s="616"/>
      <c r="H53" s="617"/>
      <c r="I53" s="616"/>
    </row>
    <row r="54" spans="3:9">
      <c r="C54" s="627"/>
      <c r="D54" s="616"/>
      <c r="E54" s="616"/>
      <c r="F54" s="616"/>
      <c r="G54" s="616"/>
      <c r="H54" s="617"/>
      <c r="I54" s="616"/>
    </row>
    <row r="55" spans="3:9" ht="16.5">
      <c r="C55" s="205"/>
      <c r="D55" s="16"/>
      <c r="E55" s="16"/>
      <c r="F55" s="16"/>
      <c r="G55" s="16"/>
      <c r="H55" s="206"/>
      <c r="I55" s="16"/>
    </row>
    <row r="56" spans="3:9">
      <c r="C56" s="627"/>
      <c r="D56" s="616"/>
      <c r="E56" s="616"/>
      <c r="F56" s="616"/>
      <c r="G56" s="616"/>
      <c r="H56" s="617"/>
      <c r="I56" s="616"/>
    </row>
    <row r="57" spans="3:9">
      <c r="C57" s="628"/>
      <c r="D57" s="629"/>
      <c r="E57" s="629"/>
      <c r="F57" s="629"/>
      <c r="G57" s="629"/>
      <c r="H57" s="651"/>
      <c r="I57" s="616"/>
    </row>
    <row r="60" spans="3:9" ht="17.45">
      <c r="C60" s="172" t="s">
        <v>2543</v>
      </c>
      <c r="D60" s="173"/>
      <c r="E60" s="174"/>
      <c r="F60" s="175"/>
      <c r="G60" s="175"/>
      <c r="H60" s="175"/>
      <c r="I60" s="175"/>
    </row>
    <row r="61" spans="3:9" ht="14.25" customHeight="1">
      <c r="C61" s="16"/>
      <c r="D61" s="16"/>
      <c r="E61" s="16"/>
      <c r="F61" s="16"/>
      <c r="G61" s="16"/>
      <c r="H61" s="16"/>
      <c r="I61" s="16"/>
    </row>
    <row r="62" spans="3:9" ht="63" customHeight="1">
      <c r="C62" s="882" t="s">
        <v>3000</v>
      </c>
      <c r="D62" s="883"/>
      <c r="E62" s="883"/>
      <c r="F62" s="883"/>
      <c r="G62" s="883"/>
      <c r="H62" s="883"/>
      <c r="I62" s="533"/>
    </row>
    <row r="63" spans="3:9" ht="15.75" customHeight="1">
      <c r="C63" s="16"/>
      <c r="D63" s="16"/>
      <c r="E63" s="16"/>
      <c r="F63" s="16"/>
      <c r="G63" s="16"/>
      <c r="H63" s="16"/>
      <c r="I63" s="16"/>
    </row>
    <row r="64" spans="3:9" ht="17.45">
      <c r="C64" s="176" t="s">
        <v>886</v>
      </c>
      <c r="D64" s="16"/>
      <c r="E64" s="16"/>
      <c r="F64" s="16"/>
      <c r="G64" s="16"/>
      <c r="H64" s="16"/>
      <c r="I64" s="16"/>
    </row>
    <row r="66" spans="3:8" s="204" customFormat="1" ht="20.100000000000001" customHeight="1">
      <c r="C66" s="970" t="str">
        <f>CONCATENATE('520'!C66," and ",'520'!C67)</f>
        <v>Insurance Risk and RI Credit Risk</v>
      </c>
      <c r="D66" s="971"/>
      <c r="E66" s="971"/>
      <c r="F66" s="971"/>
      <c r="G66" s="971"/>
      <c r="H66" s="971"/>
    </row>
    <row r="67" spans="3:8">
      <c r="C67" s="648"/>
      <c r="D67" s="649"/>
      <c r="E67" s="649"/>
      <c r="F67" s="649"/>
      <c r="G67" s="649"/>
      <c r="H67" s="650"/>
    </row>
    <row r="68" spans="3:8">
      <c r="C68" s="627"/>
      <c r="D68" s="616"/>
      <c r="E68" s="616"/>
      <c r="F68" s="616"/>
      <c r="G68" s="616"/>
      <c r="H68" s="617"/>
    </row>
    <row r="69" spans="3:8">
      <c r="C69" s="627"/>
      <c r="D69" s="616"/>
      <c r="E69" s="616"/>
      <c r="F69" s="616"/>
      <c r="G69" s="616"/>
      <c r="H69" s="617"/>
    </row>
    <row r="70" spans="3:8">
      <c r="C70" s="627"/>
      <c r="D70" s="616"/>
      <c r="E70" s="616"/>
      <c r="F70" s="616"/>
      <c r="G70" s="616"/>
      <c r="H70" s="617"/>
    </row>
    <row r="71" spans="3:8">
      <c r="C71" s="627"/>
      <c r="D71" s="616"/>
      <c r="E71" s="616"/>
      <c r="F71" s="616"/>
      <c r="G71" s="616"/>
      <c r="H71" s="617"/>
    </row>
    <row r="72" spans="3:8">
      <c r="C72" s="627"/>
      <c r="D72" s="616"/>
      <c r="E72" s="616"/>
      <c r="F72" s="616"/>
      <c r="G72" s="616"/>
      <c r="H72" s="617"/>
    </row>
    <row r="73" spans="3:8">
      <c r="C73" s="627"/>
      <c r="D73" s="616"/>
      <c r="E73" s="616"/>
      <c r="F73" s="616"/>
      <c r="G73" s="616"/>
      <c r="H73" s="617"/>
    </row>
    <row r="74" spans="3:8">
      <c r="C74" s="627"/>
      <c r="D74" s="616"/>
      <c r="E74" s="616"/>
      <c r="F74" s="616"/>
      <c r="G74" s="616"/>
      <c r="H74" s="617"/>
    </row>
    <row r="75" spans="3:8">
      <c r="C75" s="627"/>
      <c r="D75" s="616"/>
      <c r="E75" s="616"/>
      <c r="F75" s="616"/>
      <c r="G75" s="616"/>
      <c r="H75" s="617"/>
    </row>
    <row r="76" spans="3:8">
      <c r="C76" s="627"/>
      <c r="D76" s="616"/>
      <c r="E76" s="616"/>
      <c r="F76" s="616"/>
      <c r="G76" s="616"/>
      <c r="H76" s="617"/>
    </row>
    <row r="77" spans="3:8">
      <c r="C77" s="627"/>
      <c r="D77" s="616"/>
      <c r="E77" s="616"/>
      <c r="F77" s="616"/>
      <c r="G77" s="616"/>
      <c r="H77" s="617"/>
    </row>
    <row r="78" spans="3:8">
      <c r="C78" s="627"/>
      <c r="D78" s="616"/>
      <c r="E78" s="616"/>
      <c r="F78" s="616"/>
      <c r="G78" s="616"/>
      <c r="H78" s="617"/>
    </row>
    <row r="79" spans="3:8">
      <c r="C79" s="627"/>
      <c r="D79" s="616"/>
      <c r="E79" s="616"/>
      <c r="F79" s="616"/>
      <c r="G79" s="616"/>
      <c r="H79" s="617"/>
    </row>
    <row r="80" spans="3:8">
      <c r="C80" s="627"/>
      <c r="D80" s="616"/>
      <c r="E80" s="616"/>
      <c r="F80" s="616"/>
      <c r="G80" s="616"/>
      <c r="H80" s="617"/>
    </row>
    <row r="81" spans="3:9">
      <c r="C81" s="627"/>
      <c r="D81" s="616"/>
      <c r="E81" s="616"/>
      <c r="F81" s="616"/>
      <c r="G81" s="616"/>
      <c r="H81" s="617"/>
      <c r="I81" s="616"/>
    </row>
    <row r="82" spans="3:9">
      <c r="C82" s="627"/>
      <c r="D82" s="616"/>
      <c r="E82" s="616"/>
      <c r="F82" s="616"/>
      <c r="G82" s="616"/>
      <c r="H82" s="617"/>
      <c r="I82" s="616"/>
    </row>
    <row r="83" spans="3:9">
      <c r="C83" s="628"/>
      <c r="D83" s="629"/>
      <c r="E83" s="629"/>
      <c r="F83" s="629"/>
      <c r="G83" s="629"/>
      <c r="H83" s="651"/>
      <c r="I83" s="616"/>
    </row>
    <row r="85" spans="3:9" ht="16.5">
      <c r="C85" s="16"/>
      <c r="D85" s="16"/>
      <c r="E85" s="16"/>
      <c r="F85" s="16"/>
      <c r="G85" s="16"/>
      <c r="H85" s="16"/>
      <c r="I85" s="16"/>
    </row>
    <row r="86" spans="3:9" ht="17.45">
      <c r="C86" s="172" t="s">
        <v>2572</v>
      </c>
      <c r="D86" s="173"/>
      <c r="E86" s="174"/>
      <c r="F86" s="175"/>
      <c r="G86" s="175"/>
      <c r="H86" s="175"/>
      <c r="I86" s="175"/>
    </row>
    <row r="87" spans="3:9" ht="16.5">
      <c r="C87" s="16"/>
      <c r="D87" s="16"/>
      <c r="E87" s="16"/>
      <c r="F87" s="16"/>
      <c r="G87" s="16"/>
      <c r="H87" s="16"/>
      <c r="I87" s="16"/>
    </row>
    <row r="88" spans="3:9" ht="61.5" customHeight="1">
      <c r="C88" s="882" t="s">
        <v>3001</v>
      </c>
      <c r="D88" s="883"/>
      <c r="E88" s="883"/>
      <c r="F88" s="883"/>
      <c r="G88" s="883"/>
      <c r="H88" s="883"/>
      <c r="I88" s="533"/>
    </row>
    <row r="89" spans="3:9" ht="16.5">
      <c r="C89" s="16"/>
      <c r="D89" s="16"/>
      <c r="E89" s="16"/>
      <c r="F89" s="16"/>
      <c r="G89" s="16"/>
      <c r="H89" s="16"/>
      <c r="I89" s="16"/>
    </row>
    <row r="90" spans="3:9" ht="17.45">
      <c r="C90" s="176" t="s">
        <v>886</v>
      </c>
      <c r="D90" s="16"/>
      <c r="E90" s="16"/>
      <c r="F90" s="16"/>
      <c r="G90" s="16"/>
      <c r="H90" s="16"/>
      <c r="I90" s="16"/>
    </row>
    <row r="92" spans="3:9" s="204" customFormat="1" ht="20.100000000000001" customHeight="1">
      <c r="C92" s="970" t="str">
        <f>CONCATENATE('520'!C92," and ",'520'!C93)</f>
        <v>Insurance Risk and Operational Risk</v>
      </c>
      <c r="D92" s="971"/>
      <c r="E92" s="971"/>
      <c r="F92" s="971"/>
      <c r="G92" s="971"/>
      <c r="H92" s="971"/>
      <c r="I92" s="636"/>
    </row>
    <row r="93" spans="3:9">
      <c r="C93" s="648"/>
      <c r="D93" s="649"/>
      <c r="E93" s="649"/>
      <c r="F93" s="649"/>
      <c r="G93" s="649"/>
      <c r="H93" s="650"/>
      <c r="I93" s="616"/>
    </row>
    <row r="94" spans="3:9">
      <c r="C94" s="627"/>
      <c r="D94" s="616"/>
      <c r="E94" s="616"/>
      <c r="F94" s="616"/>
      <c r="G94" s="616"/>
      <c r="H94" s="617"/>
      <c r="I94" s="616"/>
    </row>
    <row r="95" spans="3:9">
      <c r="C95" s="627"/>
      <c r="D95" s="616"/>
      <c r="E95" s="616"/>
      <c r="F95" s="616"/>
      <c r="G95" s="616"/>
      <c r="H95" s="617"/>
      <c r="I95" s="616"/>
    </row>
    <row r="96" spans="3:9">
      <c r="C96" s="627"/>
      <c r="D96" s="616"/>
      <c r="E96" s="616"/>
      <c r="F96" s="616"/>
      <c r="G96" s="616"/>
      <c r="H96" s="617"/>
      <c r="I96" s="616"/>
    </row>
    <row r="97" spans="3:9">
      <c r="C97" s="627"/>
      <c r="D97" s="616"/>
      <c r="E97" s="616"/>
      <c r="F97" s="616"/>
      <c r="G97" s="616"/>
      <c r="H97" s="617"/>
      <c r="I97" s="616"/>
    </row>
    <row r="98" spans="3:9">
      <c r="C98" s="627"/>
      <c r="D98" s="616"/>
      <c r="E98" s="616"/>
      <c r="F98" s="616"/>
      <c r="G98" s="616"/>
      <c r="H98" s="617"/>
      <c r="I98" s="616"/>
    </row>
    <row r="99" spans="3:9">
      <c r="C99" s="627"/>
      <c r="D99" s="616"/>
      <c r="E99" s="616"/>
      <c r="F99" s="616"/>
      <c r="G99" s="616"/>
      <c r="H99" s="617"/>
      <c r="I99" s="616"/>
    </row>
    <row r="100" spans="3:9">
      <c r="C100" s="627"/>
      <c r="D100" s="616"/>
      <c r="E100" s="616"/>
      <c r="F100" s="616"/>
      <c r="G100" s="616"/>
      <c r="H100" s="617"/>
      <c r="I100" s="616"/>
    </row>
    <row r="101" spans="3:9">
      <c r="C101" s="627"/>
      <c r="D101" s="616"/>
      <c r="E101" s="616"/>
      <c r="F101" s="616"/>
      <c r="G101" s="616"/>
      <c r="H101" s="617"/>
      <c r="I101" s="616"/>
    </row>
    <row r="102" spans="3:9">
      <c r="C102" s="627"/>
      <c r="D102" s="616"/>
      <c r="E102" s="616"/>
      <c r="F102" s="616"/>
      <c r="G102" s="616"/>
      <c r="H102" s="617"/>
      <c r="I102" s="616"/>
    </row>
    <row r="103" spans="3:9">
      <c r="C103" s="627"/>
      <c r="D103" s="616"/>
      <c r="E103" s="616"/>
      <c r="F103" s="616"/>
      <c r="G103" s="616"/>
      <c r="H103" s="617"/>
      <c r="I103" s="616"/>
    </row>
    <row r="104" spans="3:9">
      <c r="C104" s="627"/>
      <c r="D104" s="616"/>
      <c r="E104" s="616"/>
      <c r="F104" s="616"/>
      <c r="G104" s="616"/>
      <c r="H104" s="617"/>
      <c r="I104" s="616"/>
    </row>
    <row r="105" spans="3:9">
      <c r="C105" s="627"/>
      <c r="D105" s="616"/>
      <c r="E105" s="616"/>
      <c r="F105" s="616"/>
      <c r="G105" s="616"/>
      <c r="H105" s="617"/>
      <c r="I105" s="616"/>
    </row>
    <row r="106" spans="3:9">
      <c r="C106" s="627"/>
      <c r="D106" s="616"/>
      <c r="E106" s="616"/>
      <c r="F106" s="616"/>
      <c r="G106" s="616"/>
      <c r="H106" s="617"/>
      <c r="I106" s="616"/>
    </row>
    <row r="107" spans="3:9" ht="16.5">
      <c r="C107" s="205"/>
      <c r="D107" s="16"/>
      <c r="E107" s="16"/>
      <c r="F107" s="16"/>
      <c r="G107" s="16"/>
      <c r="H107" s="206"/>
      <c r="I107" s="16"/>
    </row>
    <row r="108" spans="3:9" ht="16.5">
      <c r="C108" s="205"/>
      <c r="D108" s="16"/>
      <c r="E108" s="16"/>
      <c r="F108" s="16"/>
      <c r="G108" s="16"/>
      <c r="H108" s="206"/>
      <c r="I108" s="16"/>
    </row>
    <row r="109" spans="3:9" ht="16.5">
      <c r="C109" s="207"/>
      <c r="D109" s="208"/>
      <c r="E109" s="208"/>
      <c r="F109" s="208"/>
      <c r="G109" s="208"/>
      <c r="H109" s="209"/>
      <c r="I109" s="16"/>
    </row>
    <row r="112" spans="3:9" ht="17.45">
      <c r="C112" s="172" t="s">
        <v>2838</v>
      </c>
      <c r="D112" s="173"/>
      <c r="E112" s="174"/>
      <c r="F112" s="175"/>
      <c r="G112" s="175"/>
      <c r="H112" s="175"/>
      <c r="I112" s="175"/>
    </row>
    <row r="113" spans="3:9" ht="16.5">
      <c r="C113" s="16"/>
      <c r="D113" s="16"/>
      <c r="E113" s="16"/>
      <c r="F113" s="16"/>
      <c r="G113" s="16"/>
      <c r="H113" s="16"/>
      <c r="I113" s="16"/>
    </row>
    <row r="114" spans="3:9" ht="81.75" customHeight="1">
      <c r="C114" s="882" t="s">
        <v>3002</v>
      </c>
      <c r="D114" s="883"/>
      <c r="E114" s="883"/>
      <c r="F114" s="883"/>
      <c r="G114" s="883"/>
      <c r="H114" s="883"/>
      <c r="I114" s="533"/>
    </row>
    <row r="115" spans="3:9" ht="17.45">
      <c r="C115" s="176" t="s">
        <v>886</v>
      </c>
      <c r="D115" s="16"/>
      <c r="E115" s="16"/>
      <c r="F115" s="16"/>
      <c r="G115" s="16"/>
      <c r="H115" s="16"/>
      <c r="I115" s="16"/>
    </row>
    <row r="117" spans="3:9" ht="15" customHeight="1">
      <c r="C117" s="891"/>
      <c r="D117" s="891" t="s">
        <v>3003</v>
      </c>
      <c r="E117" s="891" t="s">
        <v>2070</v>
      </c>
      <c r="F117" s="891" t="s">
        <v>3004</v>
      </c>
      <c r="G117" s="616"/>
      <c r="H117" s="616"/>
      <c r="I117" s="616"/>
    </row>
    <row r="118" spans="3:9">
      <c r="C118" s="957"/>
      <c r="D118" s="891"/>
      <c r="E118" s="891"/>
      <c r="F118" s="891"/>
      <c r="G118" s="616"/>
      <c r="H118" s="616"/>
      <c r="I118" s="616"/>
    </row>
    <row r="119" spans="3:9" ht="36" customHeight="1">
      <c r="C119" s="57" t="s">
        <v>3005</v>
      </c>
      <c r="D119" s="540" t="s">
        <v>3006</v>
      </c>
      <c r="E119" s="540" t="s">
        <v>3007</v>
      </c>
      <c r="F119" s="540" t="s">
        <v>3008</v>
      </c>
      <c r="G119" s="616"/>
      <c r="H119" s="616"/>
      <c r="I119" s="616"/>
    </row>
    <row r="120" spans="3:9" ht="36" customHeight="1">
      <c r="C120" s="57" t="s">
        <v>2851</v>
      </c>
      <c r="D120" s="540" t="s">
        <v>3009</v>
      </c>
      <c r="E120" s="540" t="s">
        <v>3007</v>
      </c>
      <c r="F120" s="540" t="s">
        <v>3010</v>
      </c>
      <c r="G120" s="616"/>
      <c r="H120" s="616"/>
      <c r="I120" s="616"/>
    </row>
    <row r="121" spans="3:9" ht="36" customHeight="1">
      <c r="C121" s="57" t="s">
        <v>3011</v>
      </c>
      <c r="D121" s="540" t="s">
        <v>3012</v>
      </c>
      <c r="E121" s="540" t="s">
        <v>3007</v>
      </c>
      <c r="F121" s="540" t="s">
        <v>3013</v>
      </c>
      <c r="G121" s="616"/>
      <c r="H121" s="616"/>
      <c r="I121" s="616"/>
    </row>
    <row r="122" spans="3:9" ht="36" customHeight="1">
      <c r="C122" s="57" t="s">
        <v>3014</v>
      </c>
      <c r="D122" s="540" t="s">
        <v>3015</v>
      </c>
      <c r="E122" s="540" t="s">
        <v>3007</v>
      </c>
      <c r="F122" s="540" t="s">
        <v>3016</v>
      </c>
      <c r="G122" s="616"/>
      <c r="H122" s="616"/>
      <c r="I122" s="616"/>
    </row>
    <row r="123" spans="3:9" ht="36" customHeight="1">
      <c r="C123" s="57" t="s">
        <v>2558</v>
      </c>
      <c r="D123" s="540" t="s">
        <v>3017</v>
      </c>
      <c r="E123" s="540" t="s">
        <v>3007</v>
      </c>
      <c r="F123" s="540" t="s">
        <v>3018</v>
      </c>
      <c r="G123" s="616"/>
      <c r="H123" s="616"/>
      <c r="I123" s="616"/>
    </row>
    <row r="124" spans="3:9" ht="36" customHeight="1">
      <c r="C124" s="57" t="s">
        <v>2560</v>
      </c>
      <c r="D124" s="107" t="s">
        <v>3019</v>
      </c>
      <c r="E124" s="107" t="s">
        <v>3019</v>
      </c>
      <c r="F124" s="107" t="s">
        <v>3019</v>
      </c>
      <c r="G124" s="616"/>
      <c r="H124" s="616"/>
      <c r="I124" s="616"/>
    </row>
    <row r="125" spans="3:9" ht="25.5" customHeight="1">
      <c r="C125" s="967"/>
      <c r="D125" s="968"/>
      <c r="E125" s="968"/>
      <c r="F125" s="972"/>
      <c r="G125" s="616"/>
      <c r="H125" s="616"/>
      <c r="I125" s="616"/>
    </row>
    <row r="126" spans="3:9" ht="55.5" customHeight="1">
      <c r="C126" s="57" t="s">
        <v>3020</v>
      </c>
      <c r="D126" s="540" t="s">
        <v>3012</v>
      </c>
      <c r="E126" s="540" t="s">
        <v>3007</v>
      </c>
      <c r="F126" s="541" t="s">
        <v>3021</v>
      </c>
      <c r="G126" s="626"/>
      <c r="H126" s="616"/>
      <c r="I126" s="616"/>
    </row>
    <row r="127" spans="3:9" ht="35.25" customHeight="1">
      <c r="C127" s="57" t="s">
        <v>2568</v>
      </c>
      <c r="D127" s="540" t="s">
        <v>3022</v>
      </c>
      <c r="E127" s="540" t="s">
        <v>3007</v>
      </c>
      <c r="F127" s="540" t="s">
        <v>3023</v>
      </c>
      <c r="G127" s="616"/>
      <c r="H127" s="616"/>
      <c r="I127" s="616"/>
    </row>
    <row r="128" spans="3:9" ht="35.25" customHeight="1">
      <c r="C128" s="57" t="s">
        <v>3024</v>
      </c>
      <c r="D128" s="540" t="s">
        <v>3025</v>
      </c>
      <c r="E128" s="540" t="s">
        <v>3025</v>
      </c>
      <c r="F128" s="540" t="s">
        <v>3025</v>
      </c>
      <c r="G128" s="616"/>
      <c r="H128" s="616"/>
      <c r="I128" s="616"/>
    </row>
    <row r="142" spans="3:9" ht="17.45">
      <c r="C142" s="172" t="s">
        <v>2867</v>
      </c>
      <c r="D142" s="173"/>
      <c r="E142" s="174"/>
      <c r="F142" s="175"/>
      <c r="G142" s="175"/>
      <c r="H142" s="175"/>
      <c r="I142" s="175"/>
    </row>
    <row r="143" spans="3:9" ht="16.5">
      <c r="C143" s="16"/>
      <c r="D143" s="16"/>
      <c r="E143" s="16"/>
      <c r="F143" s="16"/>
      <c r="G143" s="16"/>
      <c r="H143" s="16"/>
      <c r="I143" s="16"/>
    </row>
    <row r="144" spans="3:9" ht="69" customHeight="1">
      <c r="C144" s="882" t="s">
        <v>3026</v>
      </c>
      <c r="D144" s="883"/>
      <c r="E144" s="883"/>
      <c r="F144" s="883"/>
      <c r="G144" s="883"/>
      <c r="H144" s="883"/>
      <c r="I144" s="533"/>
    </row>
    <row r="145" spans="3:9" ht="17.45">
      <c r="C145" s="176" t="s">
        <v>886</v>
      </c>
      <c r="D145" s="16"/>
      <c r="E145" s="16"/>
      <c r="F145" s="16"/>
      <c r="G145" s="16"/>
      <c r="H145" s="16"/>
      <c r="I145" s="16"/>
    </row>
    <row r="147" spans="3:9" ht="15" customHeight="1">
      <c r="C147" s="888"/>
      <c r="D147" s="891" t="s">
        <v>3003</v>
      </c>
      <c r="E147" s="891" t="s">
        <v>2070</v>
      </c>
      <c r="F147" s="891" t="s">
        <v>3004</v>
      </c>
      <c r="G147" s="616"/>
      <c r="H147" s="616"/>
      <c r="I147" s="616"/>
    </row>
    <row r="148" spans="3:9">
      <c r="C148" s="833"/>
      <c r="D148" s="891"/>
      <c r="E148" s="891"/>
      <c r="F148" s="891"/>
      <c r="G148" s="616"/>
      <c r="H148" s="616"/>
      <c r="I148" s="616"/>
    </row>
    <row r="149" spans="3:9" ht="36" customHeight="1">
      <c r="C149" s="192" t="s">
        <v>2844</v>
      </c>
      <c r="D149" s="540" t="s">
        <v>3015</v>
      </c>
      <c r="E149" s="540" t="s">
        <v>3007</v>
      </c>
      <c r="F149" s="540" t="s">
        <v>3016</v>
      </c>
      <c r="G149" s="616"/>
      <c r="H149" s="616"/>
      <c r="I149" s="616"/>
    </row>
    <row r="150" spans="3:9" ht="36" customHeight="1">
      <c r="C150" s="137" t="s">
        <v>2854</v>
      </c>
      <c r="D150" s="540" t="s">
        <v>3027</v>
      </c>
      <c r="E150" s="540" t="s">
        <v>3007</v>
      </c>
      <c r="F150" s="540" t="s">
        <v>3028</v>
      </c>
      <c r="G150" s="616"/>
      <c r="H150" s="616"/>
      <c r="I150" s="616"/>
    </row>
    <row r="151" spans="3:9" ht="36" customHeight="1">
      <c r="C151" s="137" t="s">
        <v>2856</v>
      </c>
      <c r="D151" s="540" t="s">
        <v>3029</v>
      </c>
      <c r="E151" s="540" t="s">
        <v>3007</v>
      </c>
      <c r="F151" s="540" t="s">
        <v>3030</v>
      </c>
      <c r="G151" s="616"/>
      <c r="H151" s="616"/>
      <c r="I151" s="616"/>
    </row>
    <row r="152" spans="3:9" ht="36" customHeight="1">
      <c r="C152" s="137" t="s">
        <v>2860</v>
      </c>
      <c r="D152" s="540" t="s">
        <v>3031</v>
      </c>
      <c r="E152" s="540" t="s">
        <v>3007</v>
      </c>
      <c r="F152" s="540" t="s">
        <v>3032</v>
      </c>
      <c r="G152" s="616"/>
      <c r="H152" s="616"/>
      <c r="I152" s="616"/>
    </row>
    <row r="153" spans="3:9" ht="36" customHeight="1">
      <c r="C153" s="137" t="s">
        <v>3033</v>
      </c>
      <c r="D153" s="541" t="s">
        <v>3034</v>
      </c>
      <c r="E153" s="540" t="s">
        <v>3007</v>
      </c>
      <c r="F153" s="541" t="s">
        <v>3035</v>
      </c>
      <c r="G153" s="616"/>
      <c r="H153" s="616"/>
      <c r="I153" s="616"/>
    </row>
    <row r="154" spans="3:9" ht="36" customHeight="1">
      <c r="C154" s="137" t="s">
        <v>3036</v>
      </c>
      <c r="D154" s="540" t="s">
        <v>3037</v>
      </c>
      <c r="E154" s="540" t="s">
        <v>3007</v>
      </c>
      <c r="F154" s="540" t="s">
        <v>3038</v>
      </c>
      <c r="G154" s="616"/>
      <c r="H154" s="616"/>
      <c r="I154" s="616"/>
    </row>
    <row r="155" spans="3:9" ht="36" customHeight="1">
      <c r="C155" s="137" t="s">
        <v>2558</v>
      </c>
      <c r="D155" s="542" t="s">
        <v>3039</v>
      </c>
      <c r="E155" s="540" t="s">
        <v>3007</v>
      </c>
      <c r="F155" s="542" t="s">
        <v>3040</v>
      </c>
      <c r="G155" s="616"/>
      <c r="H155" s="616"/>
      <c r="I155" s="616"/>
    </row>
    <row r="156" spans="3:9" ht="36" customHeight="1">
      <c r="C156" s="139" t="s">
        <v>2560</v>
      </c>
      <c r="D156" s="543" t="s">
        <v>3041</v>
      </c>
      <c r="E156" s="543" t="s">
        <v>3041</v>
      </c>
      <c r="F156" s="543" t="s">
        <v>3041</v>
      </c>
      <c r="G156" s="616"/>
      <c r="H156" s="616"/>
      <c r="I156" s="616"/>
    </row>
    <row r="157" spans="3:9" ht="25.5" customHeight="1">
      <c r="C157" s="967"/>
      <c r="D157" s="968"/>
      <c r="E157" s="968"/>
      <c r="F157" s="969"/>
      <c r="G157" s="616"/>
      <c r="H157" s="616"/>
      <c r="I157" s="616"/>
    </row>
    <row r="158" spans="3:9" ht="57.75" customHeight="1">
      <c r="C158" s="192" t="s">
        <v>3042</v>
      </c>
      <c r="D158" s="541" t="s">
        <v>3034</v>
      </c>
      <c r="E158" s="540" t="s">
        <v>3007</v>
      </c>
      <c r="F158" s="544" t="s">
        <v>3043</v>
      </c>
      <c r="G158" s="652"/>
      <c r="H158" s="616"/>
      <c r="I158" s="616"/>
    </row>
    <row r="159" spans="3:9" ht="35.25" customHeight="1">
      <c r="C159" s="137" t="s">
        <v>2568</v>
      </c>
      <c r="D159" s="545" t="s">
        <v>3044</v>
      </c>
      <c r="E159" s="540" t="s">
        <v>3007</v>
      </c>
      <c r="F159" s="543" t="s">
        <v>3045</v>
      </c>
      <c r="G159" s="616"/>
      <c r="H159" s="616"/>
      <c r="I159" s="616"/>
    </row>
    <row r="160" spans="3:9" ht="35.25" customHeight="1">
      <c r="C160" s="137" t="s">
        <v>3046</v>
      </c>
      <c r="D160" s="545" t="s">
        <v>3047</v>
      </c>
      <c r="E160" s="545" t="s">
        <v>3047</v>
      </c>
      <c r="F160" s="545" t="s">
        <v>3047</v>
      </c>
      <c r="G160" s="616"/>
      <c r="H160" s="616"/>
      <c r="I160" s="616"/>
    </row>
    <row r="174" spans="3:9" ht="17.45">
      <c r="C174" s="295" t="s">
        <v>3048</v>
      </c>
      <c r="D174" s="296"/>
      <c r="E174" s="297"/>
      <c r="F174" s="298"/>
      <c r="G174" s="298"/>
      <c r="H174" s="298"/>
      <c r="I174" s="175"/>
    </row>
    <row r="175" spans="3:9" ht="16.5">
      <c r="C175" s="69"/>
      <c r="D175" s="69"/>
      <c r="E175" s="69"/>
      <c r="F175" s="69"/>
      <c r="G175" s="69"/>
      <c r="H175" s="69"/>
      <c r="I175" s="16"/>
    </row>
    <row r="176" spans="3:9" ht="81.75" customHeight="1">
      <c r="C176" s="862" t="s">
        <v>3049</v>
      </c>
      <c r="D176" s="863"/>
      <c r="E176" s="863"/>
      <c r="F176" s="863"/>
      <c r="G176" s="863"/>
      <c r="H176" s="863"/>
      <c r="I176" s="533"/>
    </row>
    <row r="177" spans="3:9" ht="17.45">
      <c r="C177" s="176" t="s">
        <v>886</v>
      </c>
      <c r="D177" s="16"/>
      <c r="E177" s="16"/>
      <c r="F177" s="16"/>
      <c r="G177" s="16"/>
      <c r="H177" s="16"/>
      <c r="I177" s="16"/>
    </row>
    <row r="179" spans="3:9" ht="15" customHeight="1">
      <c r="C179" s="891"/>
      <c r="D179" s="891" t="s">
        <v>3003</v>
      </c>
      <c r="E179" s="891" t="s">
        <v>2070</v>
      </c>
      <c r="F179" s="891" t="s">
        <v>3004</v>
      </c>
      <c r="G179" s="616"/>
      <c r="H179" s="616"/>
      <c r="I179" s="616"/>
    </row>
    <row r="180" spans="3:9">
      <c r="C180" s="957"/>
      <c r="D180" s="891"/>
      <c r="E180" s="891"/>
      <c r="F180" s="891"/>
      <c r="G180" s="616"/>
      <c r="H180" s="616"/>
      <c r="I180" s="616"/>
    </row>
    <row r="181" spans="3:9" ht="34.5" customHeight="1">
      <c r="C181" s="474" t="s">
        <v>2873</v>
      </c>
      <c r="D181" s="540" t="s">
        <v>3050</v>
      </c>
      <c r="E181" s="540" t="s">
        <v>3007</v>
      </c>
      <c r="F181" s="540" t="s">
        <v>3051</v>
      </c>
      <c r="G181" s="616"/>
      <c r="H181" s="616"/>
      <c r="I181" s="616"/>
    </row>
    <row r="182" spans="3:9" ht="34.5" customHeight="1">
      <c r="C182" s="474" t="s">
        <v>2851</v>
      </c>
      <c r="D182" s="540" t="s">
        <v>3009</v>
      </c>
      <c r="E182" s="540" t="s">
        <v>3007</v>
      </c>
      <c r="F182" s="540" t="s">
        <v>3010</v>
      </c>
      <c r="G182" s="616"/>
      <c r="H182" s="616"/>
      <c r="I182" s="616"/>
    </row>
    <row r="183" spans="3:9" ht="34.5" customHeight="1">
      <c r="C183" s="474" t="s">
        <v>3052</v>
      </c>
      <c r="D183" s="540" t="s">
        <v>3053</v>
      </c>
      <c r="E183" s="540" t="s">
        <v>3007</v>
      </c>
      <c r="F183" s="540" t="s">
        <v>3054</v>
      </c>
      <c r="G183" s="616"/>
      <c r="H183" s="616"/>
      <c r="I183" s="616"/>
    </row>
    <row r="184" spans="3:9" ht="34.5" customHeight="1">
      <c r="C184" s="474" t="s">
        <v>3055</v>
      </c>
      <c r="D184" s="540" t="s">
        <v>3056</v>
      </c>
      <c r="E184" s="540" t="s">
        <v>3007</v>
      </c>
      <c r="F184" s="540" t="s">
        <v>3057</v>
      </c>
      <c r="G184" s="616"/>
      <c r="H184" s="616"/>
      <c r="I184" s="616"/>
    </row>
    <row r="185" spans="3:9" ht="34.5" customHeight="1">
      <c r="C185" s="474" t="s">
        <v>2558</v>
      </c>
      <c r="D185" s="540" t="s">
        <v>3058</v>
      </c>
      <c r="E185" s="540" t="s">
        <v>3007</v>
      </c>
      <c r="F185" s="540" t="s">
        <v>3059</v>
      </c>
      <c r="G185" s="616"/>
      <c r="H185" s="616"/>
      <c r="I185" s="616"/>
    </row>
    <row r="186" spans="3:9" ht="34.5" customHeight="1">
      <c r="C186" s="474" t="s">
        <v>2560</v>
      </c>
      <c r="D186" s="540" t="s">
        <v>3060</v>
      </c>
      <c r="E186" s="540" t="s">
        <v>3060</v>
      </c>
      <c r="F186" s="540" t="s">
        <v>3060</v>
      </c>
      <c r="G186" s="616"/>
      <c r="H186" s="616"/>
      <c r="I186" s="616"/>
    </row>
    <row r="187" spans="3:9" ht="25.5" customHeight="1">
      <c r="C187" s="967"/>
      <c r="D187" s="968"/>
      <c r="E187" s="968"/>
      <c r="F187" s="972"/>
      <c r="G187" s="616"/>
      <c r="H187" s="616"/>
      <c r="I187" s="616"/>
    </row>
    <row r="188" spans="3:9" ht="69" customHeight="1">
      <c r="C188" s="474" t="s">
        <v>3061</v>
      </c>
      <c r="D188" s="540" t="s">
        <v>3053</v>
      </c>
      <c r="E188" s="540" t="s">
        <v>3007</v>
      </c>
      <c r="F188" s="544" t="s">
        <v>3062</v>
      </c>
      <c r="G188" s="616"/>
      <c r="H188" s="616"/>
      <c r="I188" s="616"/>
    </row>
    <row r="189" spans="3:9" ht="35.25" customHeight="1">
      <c r="C189" s="57" t="s">
        <v>2568</v>
      </c>
      <c r="D189" s="540" t="s">
        <v>3063</v>
      </c>
      <c r="E189" s="540" t="s">
        <v>3007</v>
      </c>
      <c r="F189" s="540" t="s">
        <v>3064</v>
      </c>
      <c r="G189" s="616"/>
      <c r="H189" s="616"/>
      <c r="I189" s="616"/>
    </row>
    <row r="190" spans="3:9" ht="35.25" customHeight="1">
      <c r="C190" s="57" t="s">
        <v>3024</v>
      </c>
      <c r="D190" s="540" t="s">
        <v>3065</v>
      </c>
      <c r="E190" s="540" t="s">
        <v>3065</v>
      </c>
      <c r="F190" s="540" t="s">
        <v>3065</v>
      </c>
      <c r="G190" s="616"/>
      <c r="H190" s="616"/>
      <c r="I190" s="616"/>
    </row>
  </sheetData>
  <sheetProtection formatColumns="0"/>
  <mergeCells count="26">
    <mergeCell ref="C179:C180"/>
    <mergeCell ref="D179:D180"/>
    <mergeCell ref="E179:E180"/>
    <mergeCell ref="F179:F180"/>
    <mergeCell ref="C187:F187"/>
    <mergeCell ref="F117:F118"/>
    <mergeCell ref="C176:H176"/>
    <mergeCell ref="C117:C118"/>
    <mergeCell ref="C147:C148"/>
    <mergeCell ref="C125:F125"/>
    <mergeCell ref="C10:H10"/>
    <mergeCell ref="C157:F157"/>
    <mergeCell ref="C14:H14"/>
    <mergeCell ref="C40:H40"/>
    <mergeCell ref="C66:H66"/>
    <mergeCell ref="C92:H92"/>
    <mergeCell ref="C36:H36"/>
    <mergeCell ref="C62:H62"/>
    <mergeCell ref="C88:H88"/>
    <mergeCell ref="C114:H114"/>
    <mergeCell ref="C144:H144"/>
    <mergeCell ref="D147:D148"/>
    <mergeCell ref="E147:E148"/>
    <mergeCell ref="F147:F148"/>
    <mergeCell ref="D117:D118"/>
    <mergeCell ref="E117:E118"/>
  </mergeCells>
  <pageMargins left="0.70866141732283472" right="0.70866141732283472" top="0.74803149606299213" bottom="0.74803149606299213" header="0.31496062992125984" footer="0.31496062992125984"/>
  <pageSetup paperSize="9" scale="65" fitToHeight="0" orientation="landscape" r:id="rId1"/>
  <headerFooter scaleWithDoc="0">
    <oddHeader>&amp;R&amp;F</oddHeader>
    <oddFooter>&amp;L&amp;D &amp;T&amp;RPage &amp;P of &amp;N&amp;C&amp;1#&amp;"Calibri"&amp;10&amp;K000000Classification: Confidential</oddFooter>
  </headerFooter>
  <rowBreaks count="8" manualBreakCount="8">
    <brk id="33" max="16383" man="1"/>
    <brk id="59" max="16383" man="1"/>
    <brk id="85" max="16383" man="1"/>
    <brk id="111" max="16383" man="1"/>
    <brk id="124" max="16383" man="1"/>
    <brk id="141" max="16383" man="1"/>
    <brk id="173" max="16383" man="1"/>
    <brk id="187"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9">
    <pageSetUpPr fitToPage="1"/>
  </sheetPr>
  <dimension ref="A1:K42"/>
  <sheetViews>
    <sheetView showGridLines="0" zoomScale="70" zoomScaleNormal="70" workbookViewId="0"/>
  </sheetViews>
  <sheetFormatPr defaultRowHeight="14.45"/>
  <cols>
    <col min="1" max="1" width="2" style="2" customWidth="1"/>
    <col min="2" max="2" width="4.28515625" style="2" customWidth="1"/>
    <col min="3" max="3" width="37.28515625" style="2" bestFit="1" customWidth="1"/>
    <col min="4" max="9" width="18" style="2" customWidth="1"/>
    <col min="10" max="10" width="34.28515625" style="2" bestFit="1" customWidth="1"/>
    <col min="11" max="11" width="7.7109375" style="2" customWidth="1"/>
  </cols>
  <sheetData>
    <row r="1" spans="1:11" s="16" customFormat="1" ht="16.5">
      <c r="A1" s="3"/>
    </row>
    <row r="2" spans="1:11" s="16" customFormat="1" ht="16.5">
      <c r="A2" s="3"/>
    </row>
    <row r="3" spans="1:11" s="16" customFormat="1" ht="16.5">
      <c r="A3" s="3"/>
    </row>
    <row r="4" spans="1:11" s="16" customFormat="1" ht="21">
      <c r="A4" s="3"/>
      <c r="B4" s="170" t="s">
        <v>365</v>
      </c>
      <c r="C4" s="170"/>
      <c r="D4" s="163"/>
      <c r="E4" s="163"/>
      <c r="F4" s="163"/>
      <c r="G4" s="8"/>
      <c r="H4" s="171"/>
      <c r="I4" s="171"/>
      <c r="J4" s="8" t="s">
        <v>395</v>
      </c>
      <c r="K4" s="9" t="str">
        <f>'010'!E8</f>
        <v>1234</v>
      </c>
    </row>
    <row r="5" spans="1:11" s="16" customFormat="1" ht="16.5">
      <c r="A5" s="3"/>
      <c r="B5" s="164"/>
      <c r="C5" s="164"/>
      <c r="D5" s="165"/>
      <c r="E5" s="165"/>
      <c r="F5" s="165"/>
      <c r="G5" s="166"/>
    </row>
    <row r="6" spans="1:11" s="16" customFormat="1" ht="17.45">
      <c r="A6" s="3"/>
      <c r="B6" s="191" t="s">
        <v>3066</v>
      </c>
      <c r="C6" s="191"/>
      <c r="D6" s="163"/>
      <c r="E6" s="163"/>
      <c r="F6" s="163"/>
      <c r="G6" s="8"/>
      <c r="H6" s="171"/>
      <c r="I6" s="171"/>
      <c r="J6" s="171"/>
      <c r="K6" s="171"/>
    </row>
    <row r="7" spans="1:11" s="16" customFormat="1" ht="17.45">
      <c r="A7" s="3"/>
      <c r="B7" s="164"/>
      <c r="C7" s="76"/>
      <c r="D7" s="165"/>
      <c r="E7" s="165"/>
      <c r="F7" s="165"/>
      <c r="G7" s="166"/>
      <c r="H7" s="165"/>
    </row>
    <row r="8" spans="1:11" s="16" customFormat="1" ht="17.45">
      <c r="B8" s="164"/>
      <c r="C8" s="172" t="s">
        <v>2363</v>
      </c>
      <c r="D8" s="173"/>
      <c r="E8" s="173"/>
      <c r="F8" s="173"/>
      <c r="G8" s="174"/>
      <c r="H8" s="173"/>
      <c r="I8" s="175"/>
      <c r="J8" s="175"/>
      <c r="K8" s="175"/>
    </row>
    <row r="9" spans="1:11" s="16" customFormat="1" ht="16.5"/>
    <row r="10" spans="1:11" s="16" customFormat="1" ht="21" customHeight="1">
      <c r="C10" s="862" t="s">
        <v>3067</v>
      </c>
      <c r="D10" s="863"/>
      <c r="E10" s="863"/>
      <c r="F10" s="863"/>
      <c r="G10" s="863"/>
      <c r="H10" s="863"/>
      <c r="I10" s="863"/>
      <c r="J10" s="920"/>
      <c r="K10" s="533"/>
    </row>
    <row r="11" spans="1:11" s="16" customFormat="1" ht="16.5"/>
    <row r="12" spans="1:11" s="16" customFormat="1" ht="17.45">
      <c r="C12" s="176" t="s">
        <v>886</v>
      </c>
    </row>
    <row r="13" spans="1:11" s="16" customFormat="1" ht="17.45">
      <c r="C13" s="176"/>
    </row>
    <row r="14" spans="1:11" ht="15" customHeight="1">
      <c r="A14" s="616"/>
      <c r="B14" s="1086"/>
      <c r="C14" s="1087"/>
      <c r="D14" s="948" t="s">
        <v>3068</v>
      </c>
      <c r="E14" s="891"/>
      <c r="F14" s="891"/>
      <c r="G14" s="891"/>
      <c r="H14" s="891"/>
      <c r="I14" s="891"/>
      <c r="J14" s="3"/>
      <c r="K14" s="616"/>
    </row>
    <row r="15" spans="1:11" ht="15" customHeight="1">
      <c r="A15" s="616"/>
      <c r="B15" s="1088"/>
      <c r="C15" s="1089"/>
      <c r="D15" s="268" t="s">
        <v>514</v>
      </c>
      <c r="E15" s="70" t="s">
        <v>515</v>
      </c>
      <c r="F15" s="70" t="s">
        <v>536</v>
      </c>
      <c r="G15" s="70" t="s">
        <v>537</v>
      </c>
      <c r="H15" s="70" t="s">
        <v>538</v>
      </c>
      <c r="I15" s="70" t="s">
        <v>539</v>
      </c>
      <c r="J15" s="3"/>
      <c r="K15" s="616"/>
    </row>
    <row r="16" spans="1:11" ht="15.95">
      <c r="A16" s="616"/>
      <c r="B16" s="1090"/>
      <c r="C16" s="1091"/>
      <c r="D16" s="546" t="s">
        <v>861</v>
      </c>
      <c r="E16" s="531" t="s">
        <v>862</v>
      </c>
      <c r="F16" s="531" t="s">
        <v>863</v>
      </c>
      <c r="G16" s="531" t="s">
        <v>864</v>
      </c>
      <c r="H16" s="531" t="s">
        <v>865</v>
      </c>
      <c r="I16" s="531" t="s">
        <v>867</v>
      </c>
      <c r="J16" s="3"/>
      <c r="K16" s="616"/>
    </row>
    <row r="17" spans="2:11" ht="48.75" customHeight="1">
      <c r="B17" s="168">
        <v>1</v>
      </c>
      <c r="C17" s="57" t="s">
        <v>3069</v>
      </c>
      <c r="D17" s="213">
        <v>0</v>
      </c>
      <c r="E17" s="429">
        <v>0</v>
      </c>
      <c r="F17" s="429" t="s">
        <v>870</v>
      </c>
      <c r="G17" s="429" t="s">
        <v>3070</v>
      </c>
      <c r="H17" s="429" t="s">
        <v>3071</v>
      </c>
      <c r="I17" s="547" t="s">
        <v>3072</v>
      </c>
      <c r="J17" s="3"/>
      <c r="K17" s="616"/>
    </row>
    <row r="18" spans="2:11" ht="25.5" customHeight="1">
      <c r="B18" s="168">
        <v>2</v>
      </c>
      <c r="C18" s="57" t="s">
        <v>3073</v>
      </c>
      <c r="D18" s="213">
        <v>0</v>
      </c>
      <c r="E18" s="429">
        <v>0</v>
      </c>
      <c r="F18" s="429">
        <v>0</v>
      </c>
      <c r="G18" s="429">
        <v>0</v>
      </c>
      <c r="H18" s="429">
        <v>0</v>
      </c>
      <c r="I18" s="429">
        <v>0</v>
      </c>
      <c r="J18" s="3"/>
      <c r="K18" s="616"/>
    </row>
    <row r="19" spans="2:11" ht="30" customHeight="1">
      <c r="B19" s="168">
        <v>3</v>
      </c>
      <c r="C19" s="57" t="s">
        <v>3074</v>
      </c>
      <c r="D19" s="213">
        <v>0</v>
      </c>
      <c r="E19" s="429">
        <v>0</v>
      </c>
      <c r="F19" s="429">
        <v>0</v>
      </c>
      <c r="G19" s="429">
        <v>0</v>
      </c>
      <c r="H19" s="429">
        <v>0</v>
      </c>
      <c r="I19" s="429">
        <v>0</v>
      </c>
      <c r="J19" s="3"/>
      <c r="K19" s="616"/>
    </row>
    <row r="21" spans="2:11" s="2" customFormat="1" ht="17.45">
      <c r="B21" s="616"/>
      <c r="C21" s="52" t="s">
        <v>892</v>
      </c>
      <c r="D21" s="16"/>
      <c r="E21" s="16"/>
      <c r="F21" s="16"/>
      <c r="G21" s="16"/>
      <c r="H21" s="16"/>
      <c r="I21" s="16"/>
      <c r="J21" s="16"/>
      <c r="K21" s="16"/>
    </row>
    <row r="22" spans="2:11" s="2" customFormat="1" ht="16.5">
      <c r="B22" s="616"/>
      <c r="C22" s="16"/>
      <c r="D22" s="16"/>
      <c r="E22" s="16"/>
      <c r="F22" s="16"/>
      <c r="G22" s="16"/>
      <c r="H22" s="16"/>
      <c r="I22" s="16"/>
      <c r="J22" s="16"/>
      <c r="K22" s="16"/>
    </row>
    <row r="23" spans="2:11" s="2" customFormat="1" ht="25.5" customHeight="1">
      <c r="B23" s="616"/>
      <c r="C23" s="869" t="s">
        <v>893</v>
      </c>
      <c r="D23" s="870"/>
      <c r="E23" s="870"/>
      <c r="F23" s="870"/>
      <c r="G23" s="870"/>
      <c r="H23" s="870"/>
      <c r="I23" s="870"/>
      <c r="J23" s="870"/>
      <c r="K23" s="537"/>
    </row>
    <row r="25" spans="2:11" ht="17.45">
      <c r="B25" s="616"/>
      <c r="C25" s="172" t="s">
        <v>2383</v>
      </c>
      <c r="D25" s="616"/>
      <c r="E25" s="616"/>
      <c r="F25" s="616"/>
      <c r="G25" s="616"/>
      <c r="H25" s="616"/>
      <c r="I25" s="616"/>
      <c r="J25" s="616"/>
      <c r="K25" s="616"/>
    </row>
    <row r="26" spans="2:11">
      <c r="B26" s="616"/>
      <c r="C26" s="616"/>
      <c r="D26" s="616"/>
      <c r="E26" s="616"/>
      <c r="F26" s="616"/>
      <c r="G26" s="616"/>
      <c r="H26" s="616"/>
      <c r="I26" s="616"/>
      <c r="J26" s="616"/>
      <c r="K26" s="616"/>
    </row>
    <row r="27" spans="2:11" ht="28.5" customHeight="1">
      <c r="B27" s="616"/>
      <c r="C27" s="862" t="s">
        <v>3075</v>
      </c>
      <c r="D27" s="863"/>
      <c r="E27" s="863"/>
      <c r="F27" s="863"/>
      <c r="G27" s="863"/>
      <c r="H27" s="863"/>
      <c r="I27" s="863"/>
      <c r="J27" s="974"/>
      <c r="K27" s="616"/>
    </row>
    <row r="28" spans="2:11" s="16" customFormat="1" ht="16.5"/>
    <row r="29" spans="2:11" s="16" customFormat="1" ht="17.45">
      <c r="C29" s="176" t="s">
        <v>886</v>
      </c>
    </row>
    <row r="30" spans="2:11">
      <c r="B30" s="616"/>
      <c r="C30" s="616"/>
      <c r="D30" s="616"/>
      <c r="E30" s="616"/>
      <c r="F30" s="616"/>
      <c r="G30" s="616"/>
      <c r="H30" s="616"/>
      <c r="I30" s="616"/>
      <c r="J30" s="616"/>
      <c r="K30" s="616"/>
    </row>
    <row r="31" spans="2:11" ht="15.95">
      <c r="B31" s="975" t="s">
        <v>3076</v>
      </c>
      <c r="C31" s="976"/>
      <c r="D31" s="268" t="s">
        <v>540</v>
      </c>
      <c r="E31" s="268" t="s">
        <v>541</v>
      </c>
      <c r="F31" s="268" t="s">
        <v>542</v>
      </c>
      <c r="G31" s="268" t="s">
        <v>543</v>
      </c>
      <c r="H31" s="616"/>
      <c r="I31" s="616"/>
      <c r="J31" s="616"/>
      <c r="K31" s="616"/>
    </row>
    <row r="32" spans="2:11" ht="15.95">
      <c r="B32" s="977"/>
      <c r="C32" s="978"/>
      <c r="D32" s="975" t="s">
        <v>3077</v>
      </c>
      <c r="E32" s="981"/>
      <c r="F32" s="975" t="s">
        <v>3078</v>
      </c>
      <c r="G32" s="981"/>
      <c r="H32" s="616"/>
      <c r="I32" s="616"/>
      <c r="J32" s="616"/>
      <c r="K32" s="616"/>
    </row>
    <row r="33" spans="2:10" ht="15.95">
      <c r="B33" s="979"/>
      <c r="C33" s="980"/>
      <c r="D33" s="428" t="s">
        <v>3079</v>
      </c>
      <c r="E33" s="428" t="s">
        <v>513</v>
      </c>
      <c r="F33" s="428" t="s">
        <v>3079</v>
      </c>
      <c r="G33" s="428" t="s">
        <v>513</v>
      </c>
      <c r="H33" s="616"/>
      <c r="I33" s="616"/>
      <c r="J33" s="616"/>
    </row>
    <row r="34" spans="2:10" ht="33" customHeight="1">
      <c r="B34" s="168">
        <v>1</v>
      </c>
      <c r="C34" s="137" t="s">
        <v>3080</v>
      </c>
      <c r="D34" s="345" t="s">
        <v>3081</v>
      </c>
      <c r="E34" s="345" t="s">
        <v>2866</v>
      </c>
      <c r="F34" s="345" t="s">
        <v>3081</v>
      </c>
      <c r="G34" s="345" t="s">
        <v>2866</v>
      </c>
      <c r="H34" s="616"/>
      <c r="I34" s="616"/>
      <c r="J34" s="616"/>
    </row>
    <row r="35" spans="2:10" ht="33" customHeight="1">
      <c r="B35" s="168">
        <v>2</v>
      </c>
      <c r="C35" s="137" t="s">
        <v>3082</v>
      </c>
      <c r="D35" s="429">
        <v>0</v>
      </c>
      <c r="E35" s="429">
        <v>0</v>
      </c>
      <c r="F35" s="429">
        <v>0</v>
      </c>
      <c r="G35" s="429">
        <v>0</v>
      </c>
      <c r="H35" s="616"/>
      <c r="I35" s="616"/>
      <c r="J35" s="616"/>
    </row>
    <row r="36" spans="2:10" ht="33" customHeight="1">
      <c r="B36" s="168">
        <v>3</v>
      </c>
      <c r="C36" s="137" t="s">
        <v>3083</v>
      </c>
      <c r="D36" s="345" t="s">
        <v>3084</v>
      </c>
      <c r="E36" s="345" t="s">
        <v>3085</v>
      </c>
      <c r="F36" s="345" t="s">
        <v>3086</v>
      </c>
      <c r="G36" s="345" t="s">
        <v>3087</v>
      </c>
      <c r="H36" s="616"/>
      <c r="I36" s="616"/>
      <c r="J36" s="616"/>
    </row>
    <row r="37" spans="2:10">
      <c r="B37" s="616"/>
      <c r="C37" s="616"/>
      <c r="D37" s="616"/>
      <c r="E37" s="616"/>
      <c r="F37" s="616"/>
      <c r="G37" s="616"/>
      <c r="H37" s="616"/>
      <c r="I37" s="616"/>
      <c r="J37" s="616"/>
    </row>
    <row r="38" spans="2:10">
      <c r="B38" s="616"/>
      <c r="C38" s="616"/>
      <c r="D38" s="616"/>
      <c r="E38" s="616"/>
      <c r="F38" s="616"/>
      <c r="G38" s="616"/>
      <c r="H38" s="616"/>
      <c r="I38" s="616"/>
      <c r="J38" s="616"/>
    </row>
    <row r="39" spans="2:10" ht="17.45">
      <c r="B39" s="616"/>
      <c r="C39" s="52" t="s">
        <v>892</v>
      </c>
      <c r="D39" s="16"/>
      <c r="E39" s="16"/>
      <c r="F39" s="16"/>
      <c r="G39" s="16"/>
      <c r="H39" s="16"/>
      <c r="I39" s="16"/>
      <c r="J39" s="16"/>
    </row>
    <row r="40" spans="2:10" ht="16.5">
      <c r="B40" s="616"/>
      <c r="C40" s="16"/>
      <c r="D40" s="16"/>
      <c r="E40" s="16"/>
      <c r="F40" s="16"/>
      <c r="G40" s="16"/>
      <c r="H40" s="16"/>
      <c r="I40" s="16"/>
      <c r="J40" s="16"/>
    </row>
    <row r="41" spans="2:10" ht="15.95">
      <c r="B41" s="616"/>
      <c r="C41" s="869" t="s">
        <v>893</v>
      </c>
      <c r="D41" s="870"/>
      <c r="E41" s="870"/>
      <c r="F41" s="870"/>
      <c r="G41" s="870"/>
      <c r="H41" s="870"/>
      <c r="I41" s="870"/>
      <c r="J41" s="973"/>
    </row>
    <row r="42" spans="2:10">
      <c r="B42" s="616"/>
      <c r="C42" s="616"/>
      <c r="D42" s="616"/>
      <c r="E42" s="616"/>
      <c r="F42" s="616"/>
      <c r="G42" s="616"/>
      <c r="H42" s="616"/>
      <c r="I42" s="616"/>
      <c r="J42" s="616"/>
    </row>
  </sheetData>
  <sheetProtection formatColumns="0"/>
  <mergeCells count="9">
    <mergeCell ref="C41:J41"/>
    <mergeCell ref="D14:I14"/>
    <mergeCell ref="C10:J10"/>
    <mergeCell ref="C23:J23"/>
    <mergeCell ref="B14:C16"/>
    <mergeCell ref="C27:J27"/>
    <mergeCell ref="B31:C33"/>
    <mergeCell ref="D32:E32"/>
    <mergeCell ref="F32:G32"/>
  </mergeCells>
  <pageMargins left="0.70866141732283472" right="0.70866141732283472" top="0.74803149606299213" bottom="0.74803149606299213" header="0.31496062992125984" footer="0.31496062992125984"/>
  <pageSetup paperSize="9" scale="69"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E3F9-0EE2-48FE-9BDC-5B399181C89E}">
  <sheetPr codeName="Sheet51">
    <pageSetUpPr fitToPage="1"/>
  </sheetPr>
  <dimension ref="A1:J9"/>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6384" width="9.28515625" style="231"/>
  </cols>
  <sheetData>
    <row r="1" spans="1:10" ht="33.75" customHeight="1"/>
    <row r="2" spans="1:10" ht="48" customHeight="1">
      <c r="B2" s="701" t="s">
        <v>3088</v>
      </c>
      <c r="C2" s="701"/>
      <c r="D2" s="701"/>
      <c r="E2" s="701"/>
      <c r="F2" s="701"/>
      <c r="G2" s="701"/>
      <c r="H2" s="701"/>
      <c r="I2" s="701"/>
      <c r="J2" s="701"/>
    </row>
    <row r="3" spans="1:10" ht="32.25" customHeight="1">
      <c r="B3" s="252" t="s">
        <v>436</v>
      </c>
      <c r="C3" s="252" t="s">
        <v>437</v>
      </c>
      <c r="D3" s="252" t="s">
        <v>438</v>
      </c>
      <c r="E3" s="252" t="s">
        <v>69</v>
      </c>
      <c r="F3" s="267" t="s">
        <v>439</v>
      </c>
      <c r="G3" s="252" t="s">
        <v>440</v>
      </c>
      <c r="H3" s="470" t="s">
        <v>604</v>
      </c>
      <c r="I3" s="252" t="s">
        <v>441</v>
      </c>
      <c r="J3" s="252" t="s">
        <v>370</v>
      </c>
    </row>
    <row r="4" spans="1:10" ht="57.75" customHeight="1">
      <c r="B4" s="256" t="s">
        <v>3089</v>
      </c>
      <c r="C4" s="256" t="s">
        <v>963</v>
      </c>
      <c r="D4" s="257" t="s">
        <v>3090</v>
      </c>
      <c r="E4" s="257" t="s">
        <v>3091</v>
      </c>
      <c r="F4" s="256" t="s">
        <v>660</v>
      </c>
      <c r="G4" s="257"/>
      <c r="H4" s="257"/>
      <c r="I4" s="327" t="s">
        <v>661</v>
      </c>
      <c r="J4" s="619" t="s">
        <v>455</v>
      </c>
    </row>
    <row r="5" spans="1:10" ht="57.75" customHeight="1">
      <c r="A5" s="441"/>
      <c r="B5" s="256" t="s">
        <v>3092</v>
      </c>
      <c r="C5" s="256" t="s">
        <v>663</v>
      </c>
      <c r="D5" s="257" t="s">
        <v>3093</v>
      </c>
      <c r="E5" s="257" t="s">
        <v>975</v>
      </c>
      <c r="F5" s="256" t="s">
        <v>446</v>
      </c>
      <c r="G5" s="257" t="s">
        <v>976</v>
      </c>
      <c r="H5" s="257" t="s">
        <v>977</v>
      </c>
      <c r="I5" s="328"/>
      <c r="J5" s="619" t="s">
        <v>455</v>
      </c>
    </row>
    <row r="6" spans="1:10" ht="57.75" customHeight="1">
      <c r="B6" s="256" t="s">
        <v>3094</v>
      </c>
      <c r="C6" s="256" t="s">
        <v>955</v>
      </c>
      <c r="D6" s="257" t="s">
        <v>3095</v>
      </c>
      <c r="E6" s="257" t="s">
        <v>979</v>
      </c>
      <c r="F6" s="256" t="s">
        <v>446</v>
      </c>
      <c r="G6" s="257" t="s">
        <v>980</v>
      </c>
      <c r="H6" s="257" t="s">
        <v>981</v>
      </c>
      <c r="I6" s="328"/>
      <c r="J6" s="619" t="s">
        <v>455</v>
      </c>
    </row>
    <row r="7" spans="1:10" ht="57.75" customHeight="1">
      <c r="B7" s="256" t="s">
        <v>3096</v>
      </c>
      <c r="C7" s="256" t="s">
        <v>720</v>
      </c>
      <c r="D7" s="257" t="s">
        <v>3097</v>
      </c>
      <c r="E7" s="257" t="s">
        <v>983</v>
      </c>
      <c r="F7" s="256" t="s">
        <v>446</v>
      </c>
      <c r="G7" s="257" t="s">
        <v>984</v>
      </c>
      <c r="H7" s="257" t="s">
        <v>985</v>
      </c>
      <c r="I7" s="328"/>
      <c r="J7" s="619" t="s">
        <v>455</v>
      </c>
    </row>
    <row r="8" spans="1:10" ht="57.75" customHeight="1">
      <c r="B8" s="256" t="s">
        <v>3098</v>
      </c>
      <c r="C8" s="256" t="s">
        <v>963</v>
      </c>
      <c r="D8" s="257" t="s">
        <v>3099</v>
      </c>
      <c r="E8" s="257" t="s">
        <v>987</v>
      </c>
      <c r="F8" s="256" t="s">
        <v>446</v>
      </c>
      <c r="G8" s="257" t="s">
        <v>3100</v>
      </c>
      <c r="H8" s="257" t="s">
        <v>989</v>
      </c>
      <c r="I8" s="328"/>
      <c r="J8" s="619" t="s">
        <v>455</v>
      </c>
    </row>
    <row r="9" spans="1:10" ht="57.75" customHeight="1">
      <c r="B9" s="256" t="s">
        <v>3101</v>
      </c>
      <c r="C9" s="256" t="s">
        <v>963</v>
      </c>
      <c r="D9" s="257" t="s">
        <v>3099</v>
      </c>
      <c r="E9" s="257" t="s">
        <v>3102</v>
      </c>
      <c r="F9" s="256" t="s">
        <v>454</v>
      </c>
      <c r="G9" s="257" t="s">
        <v>3103</v>
      </c>
      <c r="H9" s="257" t="s">
        <v>3104</v>
      </c>
      <c r="I9" s="328"/>
      <c r="J9" s="619" t="s">
        <v>455</v>
      </c>
    </row>
  </sheetData>
  <mergeCells count="1">
    <mergeCell ref="B2:J2"/>
  </mergeCells>
  <conditionalFormatting sqref="B4:D4">
    <cfRule type="expression" dxfId="149" priority="5">
      <formula>OR($J4="New",$J4="Updated")</formula>
    </cfRule>
  </conditionalFormatting>
  <conditionalFormatting sqref="D3">
    <cfRule type="expression" dxfId="148" priority="1">
      <formula>OR($I3="New",$I3="Updated")</formula>
    </cfRule>
  </conditionalFormatting>
  <conditionalFormatting sqref="E4:G4 B5:I9">
    <cfRule type="expression" dxfId="147" priority="48">
      <formula>OR($J4="New",$J4="Updated")</formula>
    </cfRule>
  </conditionalFormatting>
  <conditionalFormatting sqref="F4">
    <cfRule type="cellIs" dxfId="146" priority="9" stopIfTrue="1" operator="equal">
      <formula>"Validation"</formula>
    </cfRule>
    <cfRule type="cellIs" dxfId="145" priority="10" operator="equal">
      <formula>"Pre-populated"</formula>
    </cfRule>
  </conditionalFormatting>
  <conditionalFormatting sqref="F4:F9">
    <cfRule type="cellIs" dxfId="144" priority="13" stopIfTrue="1" operator="equal">
      <formula>"Validation"</formula>
    </cfRule>
    <cfRule type="cellIs" dxfId="143" priority="14" operator="equal">
      <formula>"Pre-populated"</formula>
    </cfRule>
  </conditionalFormatting>
  <conditionalFormatting sqref="H3:H4">
    <cfRule type="expression" dxfId="142" priority="3">
      <formula>OR($J3="New",$J3="Updated")</formula>
    </cfRule>
  </conditionalFormatting>
  <conditionalFormatting sqref="I4">
    <cfRule type="expression" dxfId="141" priority="2">
      <formula>OR($J4="New",$J4="Updated")</formula>
    </cfRule>
  </conditionalFormatting>
  <conditionalFormatting sqref="J4:J9">
    <cfRule type="cellIs" dxfId="140" priority="11" operator="equal">
      <formula>"Updated"</formula>
    </cfRule>
    <cfRule type="cellIs" dxfId="139" priority="12" operator="equal">
      <formula>"New"</formula>
    </cfRule>
  </conditionalFormatting>
  <pageMargins left="0.70866141732283472" right="0.70866141732283472" top="0.74803149606299213" bottom="0.74803149606299213" header="0.31496062992125984" footer="0.31496062992125984"/>
  <pageSetup paperSize="9" scale="68"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5F51F76-4A63-49E1-A1F5-158DE1D36B99}">
          <x14:formula1>
            <xm:f>RS_ValueSource!$E$49:$E$52</xm:f>
          </x14:formula1>
          <xm:sqref>F4</xm:sqref>
        </x14:dataValidation>
        <x14:dataValidation type="list" allowBlank="1" showInputMessage="1" showErrorMessage="1" xr:uid="{E7A653C1-5F35-4CE1-8931-BE1294A607F4}">
          <x14:formula1>
            <xm:f>RS_ValueSource!$E$46:$E$48</xm:f>
          </x14:formula1>
          <xm:sqref>J4:J9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pageSetUpPr fitToPage="1"/>
  </sheetPr>
  <dimension ref="A1:J20"/>
  <sheetViews>
    <sheetView showGridLines="0" zoomScale="90" zoomScaleNormal="90" workbookViewId="0"/>
  </sheetViews>
  <sheetFormatPr defaultRowHeight="14.45"/>
  <cols>
    <col min="1" max="1" width="2" style="2" customWidth="1"/>
    <col min="2" max="2" width="4.28515625" style="2" customWidth="1"/>
    <col min="3" max="3" width="49.42578125" style="2" bestFit="1" customWidth="1"/>
    <col min="4" max="9" width="18" style="2" customWidth="1"/>
    <col min="10" max="10" width="7.7109375" style="2" customWidth="1"/>
  </cols>
  <sheetData>
    <row r="1" spans="1:10" s="16" customFormat="1" ht="16.5">
      <c r="A1" s="3"/>
    </row>
    <row r="2" spans="1:10" s="16" customFormat="1" ht="16.5">
      <c r="A2" s="3"/>
    </row>
    <row r="3" spans="1:10" s="16" customFormat="1" ht="16.5">
      <c r="A3" s="3"/>
    </row>
    <row r="4" spans="1:10" s="16" customFormat="1" ht="21">
      <c r="A4" s="3"/>
      <c r="B4" s="162"/>
      <c r="C4" s="170" t="s">
        <v>365</v>
      </c>
      <c r="D4" s="163"/>
      <c r="E4" s="163"/>
      <c r="F4" s="163"/>
      <c r="G4" s="8"/>
      <c r="H4" s="8"/>
      <c r="I4" s="8" t="s">
        <v>395</v>
      </c>
      <c r="J4" s="214" t="str">
        <f>'010'!E8</f>
        <v>1234</v>
      </c>
    </row>
    <row r="5" spans="1:10" s="16" customFormat="1" ht="16.5">
      <c r="A5" s="3"/>
      <c r="B5" s="164"/>
      <c r="C5" s="164"/>
      <c r="D5" s="165"/>
      <c r="E5" s="165"/>
      <c r="F5" s="165"/>
      <c r="G5" s="166"/>
    </row>
    <row r="6" spans="1:10" s="16" customFormat="1" ht="17.45">
      <c r="A6" s="3"/>
      <c r="B6" s="164"/>
      <c r="C6" s="191" t="s">
        <v>3105</v>
      </c>
      <c r="D6" s="163"/>
      <c r="E6" s="163"/>
      <c r="F6" s="163"/>
      <c r="G6" s="8"/>
      <c r="H6" s="171"/>
      <c r="I6" s="171"/>
    </row>
    <row r="7" spans="1:10" s="16" customFormat="1" ht="17.45">
      <c r="A7" s="3"/>
      <c r="B7" s="164"/>
      <c r="C7" s="76"/>
      <c r="D7" s="165"/>
      <c r="E7" s="165"/>
      <c r="F7" s="165"/>
      <c r="G7" s="166"/>
      <c r="H7" s="165"/>
    </row>
    <row r="8" spans="1:10" s="16" customFormat="1" ht="17.45">
      <c r="B8" s="164"/>
      <c r="C8" s="172" t="s">
        <v>2363</v>
      </c>
      <c r="D8" s="173"/>
      <c r="E8" s="173"/>
      <c r="F8" s="173"/>
      <c r="G8" s="174"/>
      <c r="H8" s="173"/>
      <c r="I8" s="175"/>
      <c r="J8" s="616"/>
    </row>
    <row r="9" spans="1:10" s="16" customFormat="1" ht="16.5">
      <c r="J9" s="616"/>
    </row>
    <row r="10" spans="1:10" s="16" customFormat="1" ht="58.5" customHeight="1">
      <c r="C10" s="897" t="s">
        <v>3106</v>
      </c>
      <c r="D10" s="898"/>
      <c r="E10" s="898"/>
      <c r="F10" s="898"/>
      <c r="G10" s="898"/>
      <c r="H10" s="898"/>
      <c r="I10" s="915"/>
      <c r="J10" s="616"/>
    </row>
    <row r="11" spans="1:10" s="16" customFormat="1" ht="16.5">
      <c r="J11" s="616"/>
    </row>
    <row r="12" spans="1:10" s="16" customFormat="1" ht="17.45">
      <c r="C12" s="176" t="s">
        <v>886</v>
      </c>
      <c r="J12" s="616"/>
    </row>
    <row r="13" spans="1:10" s="16" customFormat="1" ht="17.45">
      <c r="C13" s="176"/>
    </row>
    <row r="14" spans="1:10" s="2" customFormat="1" ht="15" customHeight="1">
      <c r="A14" s="616"/>
      <c r="B14" s="616"/>
      <c r="C14" s="982"/>
      <c r="D14" s="891" t="s">
        <v>3068</v>
      </c>
      <c r="E14" s="891"/>
      <c r="F14" s="891"/>
      <c r="G14" s="891"/>
      <c r="H14" s="891"/>
      <c r="I14" s="891"/>
      <c r="J14" s="3"/>
    </row>
    <row r="15" spans="1:10" s="2" customFormat="1" ht="15.95">
      <c r="A15" s="616"/>
      <c r="B15" s="616"/>
      <c r="C15" s="983"/>
      <c r="D15" s="531" t="s">
        <v>861</v>
      </c>
      <c r="E15" s="531" t="s">
        <v>862</v>
      </c>
      <c r="F15" s="531" t="s">
        <v>863</v>
      </c>
      <c r="G15" s="531" t="s">
        <v>864</v>
      </c>
      <c r="H15" s="531" t="s">
        <v>865</v>
      </c>
      <c r="I15" s="531" t="s">
        <v>867</v>
      </c>
      <c r="J15" s="3"/>
    </row>
    <row r="16" spans="1:10" s="2" customFormat="1" ht="28.15" customHeight="1">
      <c r="A16" s="616"/>
      <c r="B16" s="616"/>
      <c r="C16" s="57" t="s">
        <v>3107</v>
      </c>
      <c r="D16" s="540" t="s">
        <v>3108</v>
      </c>
      <c r="E16" s="540" t="s">
        <v>3109</v>
      </c>
      <c r="F16" s="540" t="s">
        <v>3110</v>
      </c>
      <c r="G16" s="540" t="s">
        <v>3111</v>
      </c>
      <c r="H16" s="540" t="s">
        <v>3112</v>
      </c>
      <c r="I16" s="540" t="s">
        <v>3113</v>
      </c>
      <c r="J16" s="3"/>
    </row>
    <row r="17" spans="3:10" s="2" customFormat="1" ht="28.15" customHeight="1">
      <c r="C17" s="57" t="s">
        <v>3073</v>
      </c>
      <c r="D17" s="540" t="s">
        <v>3114</v>
      </c>
      <c r="E17" s="540" t="s">
        <v>3115</v>
      </c>
      <c r="F17" s="540" t="s">
        <v>3116</v>
      </c>
      <c r="G17" s="540" t="s">
        <v>3117</v>
      </c>
      <c r="H17" s="540" t="s">
        <v>3118</v>
      </c>
      <c r="I17" s="540" t="s">
        <v>3119</v>
      </c>
      <c r="J17" s="3"/>
    </row>
    <row r="18" spans="3:10" s="2" customFormat="1" ht="28.15" customHeight="1">
      <c r="C18" s="57" t="s">
        <v>3074</v>
      </c>
      <c r="D18" s="540" t="s">
        <v>3120</v>
      </c>
      <c r="E18" s="540" t="s">
        <v>3121</v>
      </c>
      <c r="F18" s="540" t="s">
        <v>3122</v>
      </c>
      <c r="G18" s="540" t="s">
        <v>3123</v>
      </c>
      <c r="H18" s="540" t="s">
        <v>3124</v>
      </c>
      <c r="I18" s="540" t="s">
        <v>3125</v>
      </c>
      <c r="J18" s="3"/>
    </row>
    <row r="19" spans="3:10" s="2" customFormat="1" ht="66" customHeight="1">
      <c r="C19" s="57" t="s">
        <v>3126</v>
      </c>
      <c r="D19" s="548" t="s">
        <v>3127</v>
      </c>
      <c r="E19" s="548" t="s">
        <v>3127</v>
      </c>
      <c r="F19" s="548" t="s">
        <v>3127</v>
      </c>
      <c r="G19" s="548" t="s">
        <v>3127</v>
      </c>
      <c r="H19" s="548" t="s">
        <v>3127</v>
      </c>
      <c r="I19" s="548" t="s">
        <v>3127</v>
      </c>
      <c r="J19" s="3"/>
    </row>
    <row r="20" spans="3:10" s="2" customFormat="1" ht="85.5" customHeight="1">
      <c r="C20" s="57" t="s">
        <v>3128</v>
      </c>
      <c r="D20" s="548" t="s">
        <v>3129</v>
      </c>
      <c r="E20" s="548" t="s">
        <v>3129</v>
      </c>
      <c r="F20" s="548" t="s">
        <v>3129</v>
      </c>
      <c r="G20" s="548" t="s">
        <v>3129</v>
      </c>
      <c r="H20" s="548" t="s">
        <v>3129</v>
      </c>
      <c r="I20" s="548" t="s">
        <v>3130</v>
      </c>
      <c r="J20" s="3"/>
    </row>
  </sheetData>
  <sheetProtection formatColumns="0"/>
  <mergeCells count="3">
    <mergeCell ref="D14:I14"/>
    <mergeCell ref="C10:I10"/>
    <mergeCell ref="C14:C15"/>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3">
    <pageSetUpPr fitToPage="1"/>
  </sheetPr>
  <dimension ref="B1:I4"/>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2" width="11.7109375" style="254" customWidth="1"/>
    <col min="3" max="3" width="29" style="254" customWidth="1"/>
    <col min="4" max="5" width="28" style="250" customWidth="1"/>
    <col min="6" max="6" width="9.7109375" style="250" customWidth="1"/>
    <col min="7" max="7" width="44.28515625" style="250" customWidth="1"/>
    <col min="8" max="8" width="40.7109375" style="250" customWidth="1"/>
    <col min="9" max="16384" width="9.28515625" style="231"/>
  </cols>
  <sheetData>
    <row r="1" spans="2:9" ht="29.25" customHeight="1"/>
    <row r="2" spans="2:9" ht="48" customHeight="1">
      <c r="B2" s="701" t="s">
        <v>3131</v>
      </c>
      <c r="C2" s="701"/>
      <c r="D2" s="701"/>
      <c r="E2" s="701"/>
      <c r="F2" s="701"/>
      <c r="G2" s="701"/>
      <c r="H2" s="701"/>
      <c r="I2" s="701"/>
    </row>
    <row r="3" spans="2:9" ht="32.25" customHeight="1">
      <c r="B3" s="252" t="s">
        <v>436</v>
      </c>
      <c r="C3" s="252" t="s">
        <v>437</v>
      </c>
      <c r="D3" s="252" t="s">
        <v>438</v>
      </c>
      <c r="E3" s="252" t="s">
        <v>69</v>
      </c>
      <c r="F3" s="267" t="s">
        <v>439</v>
      </c>
      <c r="G3" s="252" t="s">
        <v>440</v>
      </c>
      <c r="H3" s="252" t="s">
        <v>441</v>
      </c>
      <c r="I3" s="252" t="s">
        <v>370</v>
      </c>
    </row>
    <row r="4" spans="2:9" ht="57.75" customHeight="1">
      <c r="B4" s="256" t="s">
        <v>3132</v>
      </c>
      <c r="C4" s="327" t="s">
        <v>3133</v>
      </c>
      <c r="D4" s="257" t="s">
        <v>3134</v>
      </c>
      <c r="E4" s="257" t="s">
        <v>3135</v>
      </c>
      <c r="F4" s="256" t="s">
        <v>454</v>
      </c>
      <c r="G4" s="257" t="s">
        <v>3136</v>
      </c>
      <c r="H4" s="328"/>
      <c r="I4" s="336" t="s">
        <v>455</v>
      </c>
    </row>
  </sheetData>
  <mergeCells count="1">
    <mergeCell ref="B2:I2"/>
  </mergeCells>
  <conditionalFormatting sqref="B4:H4">
    <cfRule type="expression" dxfId="138" priority="9">
      <formula>OR($I4="New",$I4="Updated")</formula>
    </cfRule>
  </conditionalFormatting>
  <conditionalFormatting sqref="D3">
    <cfRule type="expression" dxfId="137" priority="1">
      <formula>OR($I3="New",$I3="Updated")</formula>
    </cfRule>
  </conditionalFormatting>
  <conditionalFormatting sqref="F4">
    <cfRule type="cellIs" dxfId="136" priority="5" stopIfTrue="1" operator="equal">
      <formula>"Validation"</formula>
    </cfRule>
    <cfRule type="cellIs" dxfId="135" priority="6" operator="equal">
      <formula>"Pre-populated"</formula>
    </cfRule>
  </conditionalFormatting>
  <conditionalFormatting sqref="I4">
    <cfRule type="cellIs" dxfId="134" priority="7" operator="equal">
      <formula>"Updated"</formula>
    </cfRule>
    <cfRule type="cellIs" dxfId="133" priority="8" operator="equal">
      <formula>"New"</formula>
    </cfRule>
  </conditionalFormatting>
  <pageMargins left="0.70866141732283472" right="0.70866141732283472" top="0.74803149606299213" bottom="0.74803149606299213" header="0.31496062992125984" footer="0.31496062992125984"/>
  <pageSetup paperSize="9" scale="62"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1F98A9A-1E05-4FF5-BD3A-710E05191D6F}">
          <x14:formula1>
            <xm:f>RS_ValueSource!$E$49:$E$52</xm:f>
          </x14:formula1>
          <xm:sqref>F4</xm:sqref>
        </x14:dataValidation>
        <x14:dataValidation type="list" allowBlank="1" showInputMessage="1" showErrorMessage="1" xr:uid="{9F4ACE0A-D54D-4F61-A96A-5701A1BA0377}">
          <x14:formula1>
            <xm:f>RS_ValueSource!$E$46:$E$48</xm:f>
          </x14:formula1>
          <xm:sqref>I4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pageSetUpPr fitToPage="1"/>
  </sheetPr>
  <dimension ref="A1:L48"/>
  <sheetViews>
    <sheetView showGridLines="0" zoomScale="70" zoomScaleNormal="70" zoomScaleSheetLayoutView="100" workbookViewId="0"/>
  </sheetViews>
  <sheetFormatPr defaultRowHeight="14.45"/>
  <cols>
    <col min="1" max="1" width="2" style="2" customWidth="1"/>
    <col min="2" max="3" width="4.28515625" style="2" customWidth="1"/>
    <col min="4" max="4" width="49.42578125" style="2" bestFit="1" customWidth="1"/>
    <col min="5" max="6" width="25.28515625" style="2" customWidth="1"/>
    <col min="11" max="11" width="34.28515625" style="2" bestFit="1" customWidth="1"/>
    <col min="12" max="12" width="7.7109375" style="2" customWidth="1"/>
  </cols>
  <sheetData>
    <row r="1" spans="1:12" s="16" customFormat="1" ht="16.5">
      <c r="A1" s="3"/>
    </row>
    <row r="2" spans="1:12" s="16" customFormat="1" ht="16.5">
      <c r="A2" s="3"/>
    </row>
    <row r="3" spans="1:12" s="16" customFormat="1" ht="16.5">
      <c r="A3" s="3"/>
    </row>
    <row r="4" spans="1:12" s="16" customFormat="1" ht="21">
      <c r="A4" s="3"/>
      <c r="B4" s="162"/>
      <c r="C4" s="170" t="s">
        <v>365</v>
      </c>
      <c r="D4" s="170"/>
      <c r="E4" s="163"/>
      <c r="F4" s="163"/>
      <c r="G4" s="163"/>
      <c r="H4" s="8"/>
      <c r="I4" s="171"/>
      <c r="J4" s="171"/>
      <c r="K4" s="8" t="s">
        <v>395</v>
      </c>
      <c r="L4" s="9" t="str">
        <f>'010'!E8</f>
        <v>1234</v>
      </c>
    </row>
    <row r="5" spans="1:12" s="16" customFormat="1" ht="16.5">
      <c r="A5" s="3"/>
      <c r="B5" s="164"/>
      <c r="C5" s="164"/>
      <c r="D5" s="164"/>
      <c r="E5" s="165"/>
      <c r="F5" s="165"/>
      <c r="G5" s="165"/>
      <c r="H5" s="166"/>
    </row>
    <row r="6" spans="1:12" s="16" customFormat="1" ht="17.45">
      <c r="A6" s="3"/>
      <c r="B6" s="164"/>
      <c r="C6" s="191" t="s">
        <v>3137</v>
      </c>
      <c r="D6" s="191"/>
      <c r="E6" s="163"/>
      <c r="F6" s="163"/>
      <c r="G6" s="163"/>
      <c r="H6" s="8"/>
      <c r="I6" s="171"/>
      <c r="J6" s="171"/>
      <c r="K6" s="171"/>
    </row>
    <row r="7" spans="1:12" s="16" customFormat="1" ht="17.45">
      <c r="A7" s="3"/>
      <c r="B7" s="164"/>
      <c r="C7" s="164"/>
      <c r="D7" s="76"/>
      <c r="E7" s="165"/>
      <c r="F7" s="165"/>
      <c r="G7" s="165"/>
      <c r="H7" s="166"/>
      <c r="I7" s="165"/>
    </row>
    <row r="8" spans="1:12" s="16" customFormat="1" ht="17.45">
      <c r="B8" s="164"/>
      <c r="C8" s="172" t="s">
        <v>2363</v>
      </c>
      <c r="D8" s="172"/>
      <c r="E8" s="173"/>
      <c r="F8" s="173"/>
      <c r="G8" s="173"/>
      <c r="H8" s="174"/>
      <c r="I8" s="173"/>
      <c r="J8" s="175"/>
      <c r="K8" s="175"/>
      <c r="L8" s="175"/>
    </row>
    <row r="9" spans="1:12" s="16" customFormat="1" ht="16.5"/>
    <row r="10" spans="1:12" s="16" customFormat="1" ht="39" customHeight="1">
      <c r="C10" s="984" t="s">
        <v>3138</v>
      </c>
      <c r="D10" s="985"/>
      <c r="E10" s="985"/>
      <c r="F10" s="985"/>
      <c r="G10" s="985"/>
      <c r="H10" s="985"/>
      <c r="I10" s="985"/>
      <c r="J10" s="985"/>
      <c r="K10" s="986"/>
      <c r="L10" s="499"/>
    </row>
    <row r="11" spans="1:12" s="16" customFormat="1" ht="16.5"/>
    <row r="12" spans="1:12" s="16" customFormat="1" ht="17.45">
      <c r="C12" s="176" t="s">
        <v>886</v>
      </c>
      <c r="D12" s="176"/>
    </row>
    <row r="13" spans="1:12" ht="15.95">
      <c r="A13" s="616"/>
      <c r="B13" s="616"/>
      <c r="C13" s="1086"/>
      <c r="D13" s="1087"/>
      <c r="E13" s="268" t="s">
        <v>514</v>
      </c>
      <c r="F13" s="268" t="s">
        <v>515</v>
      </c>
      <c r="K13" s="616"/>
      <c r="L13" s="616"/>
    </row>
    <row r="14" spans="1:12" ht="15.95">
      <c r="A14" s="616"/>
      <c r="B14" s="616"/>
      <c r="C14" s="1090"/>
      <c r="D14" s="1091"/>
      <c r="E14" s="549" t="s">
        <v>3139</v>
      </c>
      <c r="F14" s="538" t="s">
        <v>3140</v>
      </c>
      <c r="I14" s="616"/>
      <c r="K14" s="616"/>
      <c r="L14" s="616"/>
    </row>
    <row r="15" spans="1:12" ht="25.5" customHeight="1">
      <c r="A15" s="616"/>
      <c r="B15" s="616"/>
      <c r="C15" s="168">
        <v>1</v>
      </c>
      <c r="D15" s="60" t="s">
        <v>3141</v>
      </c>
      <c r="E15" s="550">
        <v>0</v>
      </c>
      <c r="F15" s="987"/>
      <c r="I15" s="616"/>
      <c r="K15" s="616"/>
      <c r="L15" s="616"/>
    </row>
    <row r="16" spans="1:12" ht="25.5" customHeight="1">
      <c r="A16" s="616"/>
      <c r="B16" s="616"/>
      <c r="C16" s="168">
        <v>2</v>
      </c>
      <c r="D16" s="57" t="s">
        <v>3142</v>
      </c>
      <c r="E16" s="527">
        <v>99.5</v>
      </c>
      <c r="F16" s="988"/>
      <c r="I16" s="616"/>
      <c r="K16" s="616"/>
      <c r="L16" s="616"/>
    </row>
    <row r="17" spans="2:12" ht="25.5" customHeight="1">
      <c r="B17" s="616"/>
      <c r="C17" s="168">
        <v>3</v>
      </c>
      <c r="D17" s="57" t="s">
        <v>3143</v>
      </c>
      <c r="E17" s="551">
        <v>0.95</v>
      </c>
      <c r="F17" s="988"/>
      <c r="I17" s="616"/>
      <c r="K17" s="616"/>
      <c r="L17" s="616"/>
    </row>
    <row r="18" spans="2:12" ht="35.25" customHeight="1">
      <c r="B18" s="616"/>
      <c r="C18" s="168">
        <v>4</v>
      </c>
      <c r="D18" s="57" t="s">
        <v>3144</v>
      </c>
      <c r="E18" s="552" t="s">
        <v>3145</v>
      </c>
      <c r="F18" s="989"/>
      <c r="K18" s="616"/>
      <c r="L18" s="616"/>
    </row>
    <row r="19" spans="2:12" ht="25.5" customHeight="1">
      <c r="B19" s="616"/>
      <c r="C19" s="168">
        <v>5</v>
      </c>
      <c r="D19" s="60" t="s">
        <v>3146</v>
      </c>
      <c r="E19" s="429">
        <v>0</v>
      </c>
      <c r="F19" s="429">
        <v>0</v>
      </c>
      <c r="K19" s="616"/>
      <c r="L19" s="616"/>
    </row>
    <row r="20" spans="2:12" ht="25.5" customHeight="1">
      <c r="B20" s="616"/>
      <c r="C20" s="168">
        <v>6</v>
      </c>
      <c r="D20" s="60" t="s">
        <v>3147</v>
      </c>
      <c r="E20" s="429">
        <v>0</v>
      </c>
      <c r="F20" s="429">
        <v>0</v>
      </c>
      <c r="K20" s="616"/>
      <c r="L20" s="616"/>
    </row>
    <row r="22" spans="2:12" s="16" customFormat="1" ht="17.45">
      <c r="B22" s="164"/>
      <c r="C22" s="164"/>
      <c r="D22" s="172" t="s">
        <v>2383</v>
      </c>
      <c r="E22" s="173"/>
      <c r="F22" s="173"/>
      <c r="G22" s="173"/>
      <c r="H22" s="174"/>
      <c r="I22" s="173"/>
      <c r="J22" s="175"/>
      <c r="K22" s="175"/>
      <c r="L22" s="175"/>
    </row>
    <row r="23" spans="2:12" s="16" customFormat="1" ht="16.5"/>
    <row r="24" spans="2:12" s="16" customFormat="1" ht="50.25" customHeight="1">
      <c r="C24" s="996" t="s">
        <v>3148</v>
      </c>
      <c r="D24" s="997"/>
      <c r="E24" s="997"/>
      <c r="F24" s="997"/>
      <c r="G24" s="997"/>
      <c r="H24" s="997"/>
      <c r="I24" s="997"/>
      <c r="J24" s="997"/>
      <c r="K24" s="998"/>
      <c r="L24" s="533"/>
    </row>
    <row r="25" spans="2:12" s="16" customFormat="1" ht="16.5"/>
    <row r="26" spans="2:12" s="16" customFormat="1" ht="17.45">
      <c r="D26" s="176" t="s">
        <v>886</v>
      </c>
    </row>
    <row r="27" spans="2:12" ht="15.95">
      <c r="B27" s="616"/>
      <c r="C27" s="1086"/>
      <c r="D27" s="1087"/>
      <c r="E27" s="268" t="s">
        <v>536</v>
      </c>
      <c r="F27" s="268" t="s">
        <v>537</v>
      </c>
      <c r="K27" s="616"/>
      <c r="L27" s="616"/>
    </row>
    <row r="28" spans="2:12" ht="15.95">
      <c r="B28" s="616"/>
      <c r="C28" s="1090"/>
      <c r="D28" s="1091"/>
      <c r="E28" s="553" t="s">
        <v>512</v>
      </c>
      <c r="F28" s="428" t="s">
        <v>513</v>
      </c>
      <c r="K28" s="616"/>
      <c r="L28" s="616"/>
    </row>
    <row r="29" spans="2:12" ht="32.1">
      <c r="B29" s="616"/>
      <c r="C29" s="168">
        <v>1</v>
      </c>
      <c r="D29" s="269" t="s">
        <v>3149</v>
      </c>
      <c r="E29" s="150" t="s">
        <v>3081</v>
      </c>
      <c r="F29" s="150" t="s">
        <v>2866</v>
      </c>
      <c r="K29" s="616"/>
      <c r="L29" s="616"/>
    </row>
    <row r="31" spans="2:12" s="16" customFormat="1" ht="17.45">
      <c r="B31" s="164"/>
      <c r="C31" s="164"/>
      <c r="D31" s="172" t="s">
        <v>2543</v>
      </c>
      <c r="E31" s="173"/>
      <c r="F31" s="173"/>
      <c r="G31" s="173"/>
      <c r="H31" s="174"/>
      <c r="I31" s="173"/>
      <c r="J31" s="175"/>
      <c r="K31" s="175"/>
      <c r="L31" s="175"/>
    </row>
    <row r="32" spans="2:12" s="16" customFormat="1" ht="16.5"/>
    <row r="33" spans="3:12" s="120" customFormat="1" ht="22.5" customHeight="1">
      <c r="C33" s="984" t="s">
        <v>3150</v>
      </c>
      <c r="D33" s="985"/>
      <c r="E33" s="985"/>
      <c r="F33" s="985"/>
      <c r="G33" s="985"/>
      <c r="H33" s="985"/>
      <c r="I33" s="985"/>
      <c r="J33" s="985"/>
      <c r="K33" s="986"/>
      <c r="L33" s="77"/>
    </row>
    <row r="34" spans="3:12" s="16" customFormat="1" ht="16.5"/>
    <row r="35" spans="3:12" s="16" customFormat="1" ht="17.45">
      <c r="D35" s="176" t="s">
        <v>886</v>
      </c>
    </row>
    <row r="37" spans="3:12" ht="15" customHeight="1">
      <c r="C37" s="990" t="s">
        <v>3151</v>
      </c>
      <c r="D37" s="991"/>
      <c r="E37" s="948" t="s">
        <v>3152</v>
      </c>
      <c r="F37" s="891"/>
      <c r="K37" s="616"/>
      <c r="L37" s="616"/>
    </row>
    <row r="38" spans="3:12" ht="15" customHeight="1">
      <c r="C38" s="992"/>
      <c r="D38" s="993"/>
      <c r="E38" s="268" t="s">
        <v>538</v>
      </c>
      <c r="F38" s="268" t="s">
        <v>539</v>
      </c>
      <c r="K38" s="616"/>
      <c r="L38" s="616"/>
    </row>
    <row r="39" spans="3:12" ht="15.95">
      <c r="C39" s="994"/>
      <c r="D39" s="995"/>
      <c r="E39" s="546" t="s">
        <v>512</v>
      </c>
      <c r="F39" s="531" t="s">
        <v>513</v>
      </c>
      <c r="K39" s="616"/>
      <c r="L39" s="616"/>
    </row>
    <row r="40" spans="3:12" ht="23.25" customHeight="1">
      <c r="C40" s="168">
        <v>1</v>
      </c>
      <c r="D40" s="60" t="s">
        <v>2844</v>
      </c>
      <c r="E40" s="429">
        <v>0</v>
      </c>
      <c r="F40" s="429">
        <v>0</v>
      </c>
      <c r="K40" s="616"/>
      <c r="L40" s="616"/>
    </row>
    <row r="41" spans="3:12" ht="23.25" customHeight="1">
      <c r="C41" s="168">
        <v>2</v>
      </c>
      <c r="D41" s="57" t="s">
        <v>3153</v>
      </c>
      <c r="E41" s="429">
        <v>0</v>
      </c>
      <c r="F41" s="429">
        <v>0</v>
      </c>
      <c r="K41" s="616"/>
      <c r="L41" s="616"/>
    </row>
    <row r="42" spans="3:12" ht="23.25" customHeight="1">
      <c r="C42" s="168">
        <v>3</v>
      </c>
      <c r="D42" s="57" t="s">
        <v>3154</v>
      </c>
      <c r="E42" s="429">
        <v>0</v>
      </c>
      <c r="F42" s="429">
        <v>0</v>
      </c>
      <c r="K42" s="616"/>
      <c r="L42" s="616"/>
    </row>
    <row r="43" spans="3:12" ht="23.25" customHeight="1">
      <c r="C43" s="168">
        <v>4</v>
      </c>
      <c r="D43" s="60" t="s">
        <v>2854</v>
      </c>
      <c r="E43" s="429">
        <v>0</v>
      </c>
      <c r="F43" s="429">
        <v>0</v>
      </c>
      <c r="K43" s="616"/>
      <c r="L43" s="616"/>
    </row>
    <row r="44" spans="3:12" ht="23.25" customHeight="1">
      <c r="C44" s="168">
        <v>5</v>
      </c>
      <c r="D44" s="57" t="s">
        <v>3155</v>
      </c>
      <c r="E44" s="429">
        <v>0</v>
      </c>
      <c r="F44" s="429">
        <v>0</v>
      </c>
      <c r="K44" s="616"/>
      <c r="L44" s="616"/>
    </row>
    <row r="45" spans="3:12" ht="23.25" customHeight="1">
      <c r="C45" s="168">
        <v>6</v>
      </c>
      <c r="D45" s="57" t="s">
        <v>3156</v>
      </c>
      <c r="E45" s="429">
        <v>0</v>
      </c>
      <c r="F45" s="429">
        <v>0</v>
      </c>
      <c r="K45" s="616"/>
      <c r="L45" s="616"/>
    </row>
    <row r="46" spans="3:12" ht="23.25" customHeight="1">
      <c r="C46" s="168">
        <v>7</v>
      </c>
      <c r="D46" s="60" t="s">
        <v>2856</v>
      </c>
      <c r="E46" s="429">
        <v>0</v>
      </c>
      <c r="F46" s="429">
        <v>0</v>
      </c>
      <c r="K46" s="616"/>
      <c r="L46" s="616"/>
    </row>
    <row r="47" spans="3:12" ht="23.25" customHeight="1">
      <c r="C47" s="168">
        <v>8</v>
      </c>
      <c r="D47" s="60" t="s">
        <v>2860</v>
      </c>
      <c r="E47" s="429">
        <v>0</v>
      </c>
      <c r="F47" s="429">
        <v>0</v>
      </c>
      <c r="K47" s="616"/>
      <c r="L47" s="616"/>
    </row>
    <row r="48" spans="3:12" ht="23.25" customHeight="1">
      <c r="C48" s="168">
        <v>9</v>
      </c>
      <c r="D48" s="60" t="s">
        <v>3157</v>
      </c>
      <c r="E48" s="429">
        <v>0</v>
      </c>
      <c r="F48" s="429">
        <v>0</v>
      </c>
      <c r="K48" s="616"/>
      <c r="L48" s="616"/>
    </row>
  </sheetData>
  <sheetProtection formatColumns="0"/>
  <mergeCells count="8">
    <mergeCell ref="C10:K10"/>
    <mergeCell ref="C27:D28"/>
    <mergeCell ref="E37:F37"/>
    <mergeCell ref="F15:F18"/>
    <mergeCell ref="C13:D14"/>
    <mergeCell ref="C37:D39"/>
    <mergeCell ref="C33:K33"/>
    <mergeCell ref="C24:K24"/>
  </mergeCells>
  <pageMargins left="0.70866141732283472" right="0.70866141732283472" top="0.74803149606299213" bottom="0.74803149606299213" header="0.31496062992125984" footer="0.31496062992125984"/>
  <pageSetup paperSize="9" scale="61" fitToHeight="0" orientation="landscape" r:id="rId1"/>
  <headerFooter scaleWithDoc="0">
    <oddHeader>&amp;R&amp;F</oddHeader>
    <oddFooter>&amp;L&amp;D &amp;T&amp;RPage &amp;P of &amp;N&amp;C&amp;1#&amp;"Calibri"&amp;10&amp;K000000Classification: Confidential</oddFooter>
  </headerFooter>
  <rowBreaks count="1" manualBreakCount="1">
    <brk id="21" max="14"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2">
    <pageSetUpPr fitToPage="1"/>
  </sheetPr>
  <dimension ref="A1:J37"/>
  <sheetViews>
    <sheetView showGridLines="0" zoomScale="70" zoomScaleNormal="70" workbookViewId="0"/>
  </sheetViews>
  <sheetFormatPr defaultColWidth="21.42578125" defaultRowHeight="14.45"/>
  <cols>
    <col min="1" max="1" width="1.5703125" style="2" customWidth="1"/>
    <col min="2" max="2" width="4.28515625" style="2" customWidth="1"/>
    <col min="3" max="3" width="29.28515625" style="2" customWidth="1"/>
    <col min="4" max="4" width="33.7109375" customWidth="1"/>
    <col min="5" max="5" width="33.5703125" customWidth="1"/>
    <col min="9" max="9" width="12.28515625" style="2" customWidth="1"/>
    <col min="10" max="10" width="7.7109375" style="2" customWidth="1"/>
  </cols>
  <sheetData>
    <row r="1" spans="1:10" s="16" customFormat="1" ht="16.5">
      <c r="A1" s="3"/>
    </row>
    <row r="2" spans="1:10" s="16" customFormat="1" ht="16.5">
      <c r="A2" s="3"/>
    </row>
    <row r="3" spans="1:10" s="16" customFormat="1" ht="16.5">
      <c r="A3" s="3"/>
    </row>
    <row r="4" spans="1:10" s="16" customFormat="1" ht="21">
      <c r="A4" s="3"/>
      <c r="B4" s="162"/>
      <c r="C4" s="170" t="s">
        <v>365</v>
      </c>
      <c r="D4" s="163"/>
      <c r="E4" s="163"/>
      <c r="F4" s="163"/>
      <c r="G4" s="171"/>
      <c r="H4" s="171"/>
      <c r="I4" s="8" t="s">
        <v>395</v>
      </c>
      <c r="J4" s="9" t="str">
        <f>'010'!E8</f>
        <v>1234</v>
      </c>
    </row>
    <row r="5" spans="1:10" s="16" customFormat="1" ht="16.5">
      <c r="A5" s="3"/>
      <c r="B5" s="164"/>
      <c r="C5" s="164"/>
      <c r="D5" s="165"/>
      <c r="E5" s="165"/>
      <c r="F5" s="165"/>
    </row>
    <row r="6" spans="1:10" s="16" customFormat="1" ht="17.45">
      <c r="A6" s="3"/>
      <c r="B6" s="164"/>
      <c r="C6" s="191" t="s">
        <v>3158</v>
      </c>
      <c r="D6" s="163"/>
      <c r="E6" s="163"/>
      <c r="F6" s="163"/>
      <c r="G6" s="171"/>
      <c r="H6" s="171"/>
      <c r="I6" s="171"/>
    </row>
    <row r="7" spans="1:10" s="16" customFormat="1" ht="17.45">
      <c r="A7" s="3"/>
      <c r="B7" s="164"/>
      <c r="C7" s="76"/>
      <c r="D7" s="165"/>
      <c r="E7" s="165"/>
      <c r="F7" s="165"/>
      <c r="G7" s="166"/>
      <c r="H7" s="165"/>
    </row>
    <row r="8" spans="1:10" s="16" customFormat="1" ht="17.45">
      <c r="B8" s="164"/>
      <c r="C8" s="172" t="s">
        <v>2363</v>
      </c>
      <c r="D8" s="173"/>
      <c r="E8" s="173"/>
      <c r="F8" s="173"/>
      <c r="G8" s="174"/>
      <c r="H8" s="173"/>
      <c r="I8" s="175"/>
      <c r="J8" s="175"/>
    </row>
    <row r="9" spans="1:10" s="16" customFormat="1" ht="16.5"/>
    <row r="10" spans="1:10" s="16" customFormat="1" ht="66.75" customHeight="1">
      <c r="C10" s="882" t="s">
        <v>3159</v>
      </c>
      <c r="D10" s="883"/>
      <c r="E10" s="883"/>
      <c r="F10" s="883"/>
      <c r="G10" s="883"/>
      <c r="H10" s="883"/>
      <c r="I10" s="919"/>
    </row>
    <row r="11" spans="1:10" s="16" customFormat="1" ht="16.5"/>
    <row r="12" spans="1:10" s="16" customFormat="1" ht="17.45">
      <c r="C12" s="176" t="s">
        <v>886</v>
      </c>
    </row>
    <row r="14" spans="1:10" ht="27" customHeight="1">
      <c r="A14" s="616"/>
      <c r="B14" s="616"/>
      <c r="C14" s="554"/>
      <c r="D14" s="554" t="s">
        <v>513</v>
      </c>
      <c r="E14" s="554" t="s">
        <v>535</v>
      </c>
      <c r="I14" s="616"/>
      <c r="J14" s="616"/>
    </row>
    <row r="15" spans="1:10" ht="30.75" customHeight="1">
      <c r="A15" s="616"/>
      <c r="B15" s="616"/>
      <c r="C15" s="338" t="s">
        <v>3149</v>
      </c>
      <c r="D15" s="540" t="s">
        <v>881</v>
      </c>
      <c r="E15" s="323"/>
      <c r="I15" s="616"/>
      <c r="J15" s="616"/>
    </row>
    <row r="16" spans="1:10" ht="15.95">
      <c r="A16" s="616"/>
      <c r="B16" s="616"/>
      <c r="C16" s="1000"/>
      <c r="D16" s="1001"/>
      <c r="E16" s="1001"/>
      <c r="I16" s="616"/>
      <c r="J16" s="616"/>
    </row>
    <row r="17" spans="2:10" ht="30.75" customHeight="1">
      <c r="B17" s="616"/>
      <c r="C17" s="147" t="s">
        <v>3160</v>
      </c>
      <c r="D17" s="555" t="s">
        <v>3161</v>
      </c>
      <c r="E17" s="556" t="s">
        <v>3162</v>
      </c>
      <c r="I17" s="616"/>
      <c r="J17" s="616"/>
    </row>
    <row r="18" spans="2:10" ht="30.75" customHeight="1">
      <c r="B18" s="616"/>
      <c r="C18" s="147" t="s">
        <v>3163</v>
      </c>
      <c r="D18" s="555" t="s">
        <v>3164</v>
      </c>
      <c r="E18" s="556" t="s">
        <v>3165</v>
      </c>
      <c r="I18" s="616"/>
      <c r="J18" s="616"/>
    </row>
    <row r="20" spans="2:10" s="16" customFormat="1" ht="17.45">
      <c r="B20" s="164"/>
      <c r="C20" s="172" t="s">
        <v>2383</v>
      </c>
      <c r="D20" s="173"/>
      <c r="E20" s="173"/>
      <c r="F20" s="173"/>
      <c r="G20" s="174"/>
      <c r="H20" s="173"/>
      <c r="I20" s="175"/>
      <c r="J20" s="175"/>
    </row>
    <row r="21" spans="2:10" s="16" customFormat="1" ht="16.5">
      <c r="I21" s="616"/>
      <c r="J21" s="616"/>
    </row>
    <row r="22" spans="2:10" s="16" customFormat="1" ht="48.75" customHeight="1">
      <c r="C22" s="882" t="s">
        <v>3166</v>
      </c>
      <c r="D22" s="883"/>
      <c r="E22" s="883"/>
      <c r="F22" s="883"/>
      <c r="G22" s="883"/>
      <c r="H22" s="883"/>
      <c r="I22" s="919"/>
      <c r="J22" s="616"/>
    </row>
    <row r="23" spans="2:10" s="16" customFormat="1" ht="16.5">
      <c r="I23" s="616"/>
      <c r="J23" s="616"/>
    </row>
    <row r="24" spans="2:10" s="16" customFormat="1" ht="17.45">
      <c r="C24" s="176" t="s">
        <v>886</v>
      </c>
    </row>
    <row r="26" spans="2:10" ht="24.75" customHeight="1">
      <c r="B26" s="616"/>
      <c r="C26" s="153"/>
      <c r="D26" s="177" t="s">
        <v>512</v>
      </c>
      <c r="E26" s="177" t="s">
        <v>513</v>
      </c>
      <c r="I26" s="616"/>
      <c r="J26" s="616"/>
    </row>
    <row r="27" spans="2:10" ht="69" customHeight="1">
      <c r="B27" s="616"/>
      <c r="C27" s="139" t="s">
        <v>3167</v>
      </c>
      <c r="D27" s="92" t="s">
        <v>3168</v>
      </c>
      <c r="E27" s="92" t="s">
        <v>3169</v>
      </c>
      <c r="I27" s="616"/>
      <c r="J27" s="616"/>
    </row>
    <row r="28" spans="2:10" ht="25.5" customHeight="1">
      <c r="B28" s="616"/>
      <c r="C28" s="557"/>
      <c r="D28" s="999" t="s">
        <v>3170</v>
      </c>
      <c r="E28" s="999"/>
      <c r="I28" s="616"/>
      <c r="J28" s="616"/>
    </row>
    <row r="29" spans="2:10" ht="32.25" customHeight="1">
      <c r="B29" s="616"/>
      <c r="C29" s="215" t="s">
        <v>2844</v>
      </c>
      <c r="D29" s="92" t="s">
        <v>3171</v>
      </c>
      <c r="E29" s="92" t="s">
        <v>3172</v>
      </c>
      <c r="I29" s="616"/>
      <c r="J29" s="616"/>
    </row>
    <row r="30" spans="2:10" ht="32.25" customHeight="1">
      <c r="B30" s="616"/>
      <c r="C30" s="216" t="s">
        <v>3005</v>
      </c>
      <c r="D30" s="92" t="s">
        <v>3173</v>
      </c>
      <c r="E30" s="92" t="s">
        <v>3174</v>
      </c>
      <c r="I30" s="616"/>
      <c r="J30" s="616"/>
    </row>
    <row r="31" spans="2:10" ht="32.25" customHeight="1">
      <c r="B31" s="616"/>
      <c r="C31" s="216" t="s">
        <v>2851</v>
      </c>
      <c r="D31" s="92" t="s">
        <v>3175</v>
      </c>
      <c r="E31" s="92" t="s">
        <v>3176</v>
      </c>
      <c r="I31" s="616"/>
      <c r="J31" s="616"/>
    </row>
    <row r="32" spans="2:10" ht="32.25" customHeight="1">
      <c r="B32" s="616"/>
      <c r="C32" s="147" t="s">
        <v>2854</v>
      </c>
      <c r="D32" s="92" t="s">
        <v>3177</v>
      </c>
      <c r="E32" s="92" t="s">
        <v>3178</v>
      </c>
      <c r="I32" s="616"/>
      <c r="J32" s="616"/>
    </row>
    <row r="33" spans="3:5" ht="32.25" customHeight="1">
      <c r="C33" s="216" t="s">
        <v>3179</v>
      </c>
      <c r="D33" s="92" t="s">
        <v>3180</v>
      </c>
      <c r="E33" s="92" t="s">
        <v>3181</v>
      </c>
    </row>
    <row r="34" spans="3:5" ht="32.25" customHeight="1">
      <c r="C34" s="216" t="s">
        <v>3182</v>
      </c>
      <c r="D34" s="92" t="s">
        <v>3183</v>
      </c>
      <c r="E34" s="92" t="s">
        <v>3184</v>
      </c>
    </row>
    <row r="35" spans="3:5" ht="32.25" customHeight="1">
      <c r="C35" s="147" t="s">
        <v>2856</v>
      </c>
      <c r="D35" s="92" t="s">
        <v>3185</v>
      </c>
      <c r="E35" s="92" t="s">
        <v>3186</v>
      </c>
    </row>
    <row r="36" spans="3:5" ht="32.25" customHeight="1">
      <c r="C36" s="147" t="s">
        <v>2860</v>
      </c>
      <c r="D36" s="92" t="s">
        <v>3187</v>
      </c>
      <c r="E36" s="92" t="s">
        <v>3188</v>
      </c>
    </row>
    <row r="37" spans="3:5" ht="63" customHeight="1">
      <c r="C37" s="147" t="s">
        <v>526</v>
      </c>
      <c r="D37" s="92" t="s">
        <v>3189</v>
      </c>
      <c r="E37" s="92" t="s">
        <v>3190</v>
      </c>
    </row>
  </sheetData>
  <sheetProtection formatColumns="0"/>
  <mergeCells count="4">
    <mergeCell ref="D28:E28"/>
    <mergeCell ref="C16:E16"/>
    <mergeCell ref="C22:I22"/>
    <mergeCell ref="C10:I10"/>
  </mergeCells>
  <pageMargins left="0.70866141732283472" right="0.70866141732283472" top="0.74803149606299213" bottom="0.74803149606299213" header="0.31496062992125984" footer="0.31496062992125984"/>
  <pageSetup paperSize="9" scale="47" fitToHeight="0" orientation="portrait" r:id="rId1"/>
  <headerFooter scaleWithDoc="0">
    <oddHeader>&amp;R&amp;F</oddHeader>
    <oddFooter>&amp;L&amp;D &amp;T&amp;RPage &amp;P of &amp;N&amp;C&amp;1#&amp;"Calibri"&amp;10&amp;K000000Classification: Confidential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pageSetUpPr fitToPage="1"/>
  </sheetPr>
  <dimension ref="A1:K53"/>
  <sheetViews>
    <sheetView showGridLines="0" zoomScale="70" zoomScaleNormal="70" zoomScaleSheetLayoutView="100" workbookViewId="0"/>
  </sheetViews>
  <sheetFormatPr defaultRowHeight="14.45"/>
  <cols>
    <col min="1" max="1" width="2" style="2" customWidth="1"/>
    <col min="2" max="2" width="4.28515625" style="2" customWidth="1"/>
    <col min="3" max="3" width="47.28515625" style="2" bestFit="1" customWidth="1"/>
    <col min="4" max="4" width="21.7109375" style="2" customWidth="1"/>
    <col min="5" max="5" width="20.7109375" style="2" customWidth="1"/>
    <col min="6" max="6" width="20.28515625" style="2" customWidth="1"/>
    <col min="7" max="8" width="22" style="2" customWidth="1"/>
    <col min="9" max="9" width="23.28515625" style="2" bestFit="1" customWidth="1"/>
    <col min="10" max="10" width="23.28515625" style="2" customWidth="1"/>
    <col min="11" max="11" width="7.7109375" style="2" customWidth="1"/>
  </cols>
  <sheetData>
    <row r="1" spans="1:11" s="16" customFormat="1" ht="16.5">
      <c r="A1" s="3"/>
    </row>
    <row r="2" spans="1:11" s="16" customFormat="1" ht="16.5">
      <c r="A2" s="3"/>
    </row>
    <row r="3" spans="1:11" s="16" customFormat="1" ht="16.5">
      <c r="A3" s="3"/>
    </row>
    <row r="4" spans="1:11" s="16" customFormat="1" ht="21">
      <c r="A4" s="3"/>
      <c r="B4" s="162"/>
      <c r="C4" s="170" t="s">
        <v>365</v>
      </c>
      <c r="D4" s="163"/>
      <c r="E4" s="163"/>
      <c r="F4" s="163"/>
      <c r="G4" s="171"/>
      <c r="H4" s="8"/>
      <c r="I4" s="163"/>
      <c r="J4" s="163" t="s">
        <v>395</v>
      </c>
      <c r="K4" s="9" t="str">
        <f>'010'!E8</f>
        <v>1234</v>
      </c>
    </row>
    <row r="5" spans="1:11" s="16" customFormat="1" ht="16.5">
      <c r="A5" s="3"/>
      <c r="B5" s="164"/>
      <c r="C5" s="164"/>
      <c r="D5" s="165"/>
      <c r="E5" s="165"/>
      <c r="F5" s="165"/>
    </row>
    <row r="6" spans="1:11" s="16" customFormat="1" ht="17.45">
      <c r="A6" s="3"/>
      <c r="C6" s="191" t="s">
        <v>3191</v>
      </c>
      <c r="D6" s="191"/>
      <c r="E6" s="163"/>
      <c r="F6" s="163"/>
      <c r="G6" s="171"/>
      <c r="H6" s="171"/>
      <c r="I6" s="171"/>
      <c r="J6" s="171"/>
    </row>
    <row r="7" spans="1:11" s="16" customFormat="1" ht="17.45">
      <c r="A7" s="3"/>
      <c r="B7" s="164"/>
      <c r="C7" s="76"/>
      <c r="D7" s="165"/>
      <c r="E7" s="165"/>
      <c r="F7" s="165"/>
      <c r="G7" s="166"/>
      <c r="H7" s="165"/>
    </row>
    <row r="8" spans="1:11" s="16" customFormat="1" ht="17.45">
      <c r="B8" s="164"/>
      <c r="C8" s="172" t="s">
        <v>2363</v>
      </c>
      <c r="D8" s="173"/>
      <c r="E8" s="173"/>
      <c r="F8" s="173"/>
      <c r="G8" s="174"/>
      <c r="H8" s="173"/>
      <c r="I8" s="175"/>
      <c r="J8" s="175"/>
      <c r="K8" s="175"/>
    </row>
    <row r="9" spans="1:11" s="16" customFormat="1" ht="16.5"/>
    <row r="10" spans="1:11" s="16" customFormat="1" ht="79.5" customHeight="1">
      <c r="C10" s="1016" t="s">
        <v>3192</v>
      </c>
      <c r="D10" s="1017"/>
      <c r="E10" s="1017"/>
      <c r="F10" s="1017"/>
      <c r="G10" s="1017"/>
      <c r="H10" s="1017"/>
      <c r="I10" s="1017"/>
      <c r="J10" s="1018"/>
      <c r="K10" s="188"/>
    </row>
    <row r="11" spans="1:11" s="16" customFormat="1" ht="16.5"/>
    <row r="12" spans="1:11" s="16" customFormat="1" ht="17.45">
      <c r="C12" s="176" t="s">
        <v>886</v>
      </c>
    </row>
    <row r="14" spans="1:11" ht="16.149999999999999" customHeight="1">
      <c r="A14" s="616"/>
      <c r="B14" s="914" t="s">
        <v>3193</v>
      </c>
      <c r="C14" s="1004"/>
      <c r="D14" s="1004"/>
      <c r="E14" s="739"/>
      <c r="F14" s="739"/>
      <c r="G14" s="739"/>
      <c r="H14" s="739"/>
      <c r="I14" s="739"/>
      <c r="J14" s="739"/>
      <c r="K14" s="616"/>
    </row>
    <row r="15" spans="1:11" ht="15" customHeight="1">
      <c r="A15" s="616"/>
      <c r="B15" s="820" t="s">
        <v>3194</v>
      </c>
      <c r="C15" s="820"/>
      <c r="D15" s="70" t="s">
        <v>514</v>
      </c>
      <c r="E15" s="268" t="s">
        <v>515</v>
      </c>
      <c r="F15" s="70" t="s">
        <v>536</v>
      </c>
      <c r="G15" s="70" t="s">
        <v>537</v>
      </c>
      <c r="H15" s="70" t="s">
        <v>540</v>
      </c>
      <c r="I15" s="70" t="s">
        <v>541</v>
      </c>
      <c r="J15" s="70" t="s">
        <v>542</v>
      </c>
      <c r="K15" s="616"/>
    </row>
    <row r="16" spans="1:11" ht="39" customHeight="1">
      <c r="A16" s="616"/>
      <c r="B16" s="820"/>
      <c r="C16" s="820"/>
      <c r="D16" s="217" t="s">
        <v>3195</v>
      </c>
      <c r="E16" s="577" t="s">
        <v>3196</v>
      </c>
      <c r="F16" s="217" t="s">
        <v>3197</v>
      </c>
      <c r="G16" s="217" t="s">
        <v>3198</v>
      </c>
      <c r="H16" s="217" t="s">
        <v>3199</v>
      </c>
      <c r="I16" s="217" t="s">
        <v>3197</v>
      </c>
      <c r="J16" s="217" t="s">
        <v>3198</v>
      </c>
      <c r="K16" s="616"/>
    </row>
    <row r="17" spans="1:11" ht="48">
      <c r="A17" s="616"/>
      <c r="B17" s="270">
        <v>1</v>
      </c>
      <c r="C17" s="218" t="s">
        <v>3200</v>
      </c>
      <c r="D17" s="578" t="s">
        <v>3201</v>
      </c>
      <c r="E17" s="220">
        <v>0</v>
      </c>
      <c r="F17" s="92" t="s">
        <v>3202</v>
      </c>
      <c r="G17" s="92" t="s">
        <v>3203</v>
      </c>
      <c r="H17" s="220" t="s">
        <v>3204</v>
      </c>
      <c r="I17" s="92" t="s">
        <v>3205</v>
      </c>
      <c r="J17" s="92" t="s">
        <v>3206</v>
      </c>
      <c r="K17" s="616"/>
    </row>
    <row r="18" spans="1:11" ht="48">
      <c r="A18" s="616"/>
      <c r="B18" s="168">
        <v>2</v>
      </c>
      <c r="C18" s="221" t="s">
        <v>3207</v>
      </c>
      <c r="D18" s="219" t="s">
        <v>3208</v>
      </c>
      <c r="E18" s="220">
        <v>0</v>
      </c>
      <c r="F18" s="92" t="s">
        <v>3209</v>
      </c>
      <c r="G18" s="92" t="s">
        <v>3210</v>
      </c>
      <c r="H18" s="219" t="str">
        <f xml:space="preserve"> "311.2 "&amp;RIGHT(spec_title,4)&amp;" YoA col L"</f>
        <v>311.2 2027 YoA col L</v>
      </c>
      <c r="I18" s="92" t="s">
        <v>3211</v>
      </c>
      <c r="J18" s="92" t="s">
        <v>3212</v>
      </c>
      <c r="K18" s="616"/>
    </row>
    <row r="21" spans="1:11" s="2" customFormat="1" ht="17.45">
      <c r="A21" s="616"/>
      <c r="B21" s="616"/>
      <c r="C21" s="52" t="s">
        <v>892</v>
      </c>
      <c r="D21" s="16"/>
      <c r="E21" s="16"/>
      <c r="F21" s="16"/>
      <c r="G21" s="16"/>
      <c r="H21" s="16"/>
      <c r="I21" s="16"/>
      <c r="J21" s="16"/>
      <c r="K21" s="16"/>
    </row>
    <row r="22" spans="1:11" s="2" customFormat="1" ht="16.5">
      <c r="A22" s="616"/>
      <c r="B22" s="616"/>
      <c r="C22" s="16"/>
      <c r="D22" s="16"/>
      <c r="E22" s="16"/>
      <c r="F22" s="16"/>
      <c r="G22" s="16"/>
      <c r="H22" s="16"/>
      <c r="I22" s="16"/>
      <c r="J22" s="16"/>
      <c r="K22" s="16"/>
    </row>
    <row r="23" spans="1:11" s="2" customFormat="1" ht="22.5" customHeight="1">
      <c r="A23" s="616"/>
      <c r="B23" s="616"/>
      <c r="C23" s="753" t="s">
        <v>893</v>
      </c>
      <c r="D23" s="754"/>
      <c r="E23" s="754"/>
      <c r="F23" s="754"/>
      <c r="G23" s="754"/>
      <c r="H23" s="754"/>
      <c r="I23" s="755"/>
      <c r="J23" s="572"/>
      <c r="K23" s="616"/>
    </row>
    <row r="25" spans="1:11" s="16" customFormat="1" ht="17.45">
      <c r="B25" s="164"/>
      <c r="C25" s="172" t="s">
        <v>2383</v>
      </c>
      <c r="D25" s="173"/>
      <c r="E25" s="173"/>
      <c r="F25" s="173"/>
      <c r="G25" s="174"/>
      <c r="H25" s="173"/>
      <c r="I25" s="175"/>
      <c r="J25" s="175"/>
      <c r="K25" s="175"/>
    </row>
    <row r="26" spans="1:11" s="16" customFormat="1" ht="16.5"/>
    <row r="27" spans="1:11" s="16" customFormat="1" ht="49.5" customHeight="1">
      <c r="C27" s="1002" t="s">
        <v>3213</v>
      </c>
      <c r="D27" s="997"/>
      <c r="E27" s="997"/>
      <c r="F27" s="997"/>
      <c r="G27" s="997"/>
      <c r="H27" s="997"/>
      <c r="I27" s="1003"/>
      <c r="J27" s="571"/>
    </row>
    <row r="28" spans="1:11" s="16" customFormat="1" ht="16.5"/>
    <row r="29" spans="1:11" s="16" customFormat="1" ht="17.45">
      <c r="C29" s="176" t="s">
        <v>886</v>
      </c>
    </row>
    <row r="30" spans="1:11" ht="16.5">
      <c r="A30" s="16"/>
      <c r="B30" s="616"/>
      <c r="C30" s="616"/>
      <c r="D30" s="616"/>
      <c r="E30" s="616"/>
      <c r="F30" s="616"/>
      <c r="G30" s="616"/>
      <c r="H30" s="616"/>
      <c r="I30" s="616"/>
      <c r="J30" s="616"/>
      <c r="K30" s="616"/>
    </row>
    <row r="31" spans="1:11" ht="16.5">
      <c r="A31" s="16"/>
      <c r="B31" s="1004" t="s">
        <v>3193</v>
      </c>
      <c r="C31" s="1004"/>
      <c r="D31" s="1004"/>
      <c r="E31" s="1004"/>
      <c r="F31" s="1004"/>
      <c r="G31" s="1005"/>
      <c r="H31" s="616"/>
      <c r="I31" s="616"/>
      <c r="J31" s="616"/>
      <c r="K31" s="616"/>
    </row>
    <row r="32" spans="1:11" ht="15.95">
      <c r="A32" s="616"/>
      <c r="B32" s="1092"/>
      <c r="C32" s="1092"/>
      <c r="D32" s="1089"/>
      <c r="E32" s="70" t="s">
        <v>538</v>
      </c>
      <c r="F32" s="820" t="s">
        <v>539</v>
      </c>
      <c r="G32" s="820"/>
      <c r="H32" s="616"/>
      <c r="I32" s="616"/>
      <c r="J32" s="616"/>
      <c r="K32" s="616"/>
    </row>
    <row r="33" spans="1:11" ht="16.5">
      <c r="A33" s="16"/>
      <c r="B33" s="1006" t="s">
        <v>3194</v>
      </c>
      <c r="C33" s="1007"/>
      <c r="D33" s="1008"/>
      <c r="E33" s="70" t="s">
        <v>3214</v>
      </c>
      <c r="F33" s="820" t="s">
        <v>3215</v>
      </c>
      <c r="G33" s="820"/>
      <c r="H33" s="616"/>
      <c r="I33" s="616"/>
      <c r="J33" s="616"/>
      <c r="K33" s="616"/>
    </row>
    <row r="34" spans="1:11" ht="25.5" customHeight="1">
      <c r="A34" s="16"/>
      <c r="B34" s="168">
        <v>1</v>
      </c>
      <c r="C34" s="1009" t="s">
        <v>3216</v>
      </c>
      <c r="D34" s="1010"/>
      <c r="E34" s="476">
        <v>0</v>
      </c>
      <c r="F34" s="1013" t="s">
        <v>893</v>
      </c>
      <c r="G34" s="1014"/>
      <c r="H34" s="616"/>
      <c r="I34" s="616"/>
      <c r="J34" s="616"/>
      <c r="K34" s="616"/>
    </row>
    <row r="35" spans="1:11" ht="25.5" customHeight="1">
      <c r="A35" s="16"/>
      <c r="B35" s="168">
        <v>2</v>
      </c>
      <c r="C35" s="1009" t="s">
        <v>3217</v>
      </c>
      <c r="D35" s="1010"/>
      <c r="E35" s="220">
        <v>0</v>
      </c>
      <c r="F35" s="1011" t="s">
        <v>893</v>
      </c>
      <c r="G35" s="1012"/>
      <c r="H35" s="616"/>
      <c r="I35" s="616"/>
      <c r="J35" s="616"/>
      <c r="K35" s="616"/>
    </row>
    <row r="36" spans="1:11" ht="25.5" customHeight="1">
      <c r="A36" s="16"/>
      <c r="B36" s="168">
        <v>3</v>
      </c>
      <c r="C36" s="1009" t="s">
        <v>3218</v>
      </c>
      <c r="D36" s="1010"/>
      <c r="E36" s="210" t="s">
        <v>3219</v>
      </c>
      <c r="F36" s="1011" t="s">
        <v>893</v>
      </c>
      <c r="G36" s="1012"/>
      <c r="H36" s="616"/>
      <c r="I36" s="616"/>
      <c r="J36" s="616"/>
      <c r="K36" s="616"/>
    </row>
    <row r="37" spans="1:11" ht="16.5">
      <c r="A37" s="16"/>
      <c r="B37" s="616"/>
      <c r="C37" s="1021"/>
      <c r="D37" s="1021"/>
      <c r="E37" s="1022"/>
      <c r="F37" s="1022"/>
      <c r="G37" s="1022"/>
      <c r="H37" s="616"/>
      <c r="I37" s="616"/>
      <c r="J37" s="616"/>
      <c r="K37" s="616"/>
    </row>
    <row r="38" spans="1:11" ht="30" customHeight="1">
      <c r="A38" s="16"/>
      <c r="B38" s="168">
        <v>4</v>
      </c>
      <c r="C38" s="1009" t="s">
        <v>3220</v>
      </c>
      <c r="D38" s="1010"/>
      <c r="E38" s="210" t="s">
        <v>3221</v>
      </c>
      <c r="F38" s="1011" t="s">
        <v>893</v>
      </c>
      <c r="G38" s="1012"/>
      <c r="H38" s="616"/>
      <c r="I38" s="616"/>
      <c r="J38" s="616"/>
      <c r="K38" s="616"/>
    </row>
    <row r="39" spans="1:11" ht="30" customHeight="1">
      <c r="A39" s="16"/>
      <c r="B39" s="168">
        <v>5</v>
      </c>
      <c r="C39" s="1009" t="s">
        <v>3222</v>
      </c>
      <c r="D39" s="1010"/>
      <c r="E39" s="210" t="s">
        <v>3223</v>
      </c>
      <c r="F39" s="1011" t="s">
        <v>893</v>
      </c>
      <c r="G39" s="1012"/>
      <c r="H39" s="616"/>
      <c r="I39" s="616"/>
      <c r="J39" s="616"/>
      <c r="K39" s="616"/>
    </row>
    <row r="40" spans="1:11" ht="25.5" customHeight="1">
      <c r="A40" s="16"/>
      <c r="B40" s="168">
        <v>6</v>
      </c>
      <c r="C40" s="1009" t="s">
        <v>3224</v>
      </c>
      <c r="D40" s="1010"/>
      <c r="E40" s="210" t="s">
        <v>3225</v>
      </c>
      <c r="F40" s="1011" t="s">
        <v>893</v>
      </c>
      <c r="G40" s="1012"/>
      <c r="H40" s="616"/>
      <c r="I40" s="616"/>
      <c r="J40" s="616"/>
      <c r="K40" s="616"/>
    </row>
    <row r="41" spans="1:11" ht="25.5" customHeight="1">
      <c r="A41" s="16"/>
      <c r="B41" s="168" t="s">
        <v>3226</v>
      </c>
      <c r="C41" s="1015" t="s">
        <v>3227</v>
      </c>
      <c r="D41" s="1010"/>
      <c r="E41" s="213">
        <v>0</v>
      </c>
      <c r="F41" s="1011" t="s">
        <v>893</v>
      </c>
      <c r="G41" s="1012"/>
      <c r="H41" s="616"/>
      <c r="I41" s="616"/>
      <c r="J41" s="616"/>
      <c r="K41" s="616"/>
    </row>
    <row r="42" spans="1:11" ht="25.5" customHeight="1">
      <c r="A42" s="16"/>
      <c r="B42" s="168" t="s">
        <v>3228</v>
      </c>
      <c r="C42" s="1009" t="s">
        <v>3229</v>
      </c>
      <c r="D42" s="1010"/>
      <c r="E42" s="213" t="s">
        <v>3230</v>
      </c>
      <c r="F42" s="496"/>
      <c r="G42" s="497"/>
      <c r="H42" s="616"/>
      <c r="I42" s="616"/>
      <c r="J42" s="616"/>
      <c r="K42" s="616"/>
    </row>
    <row r="43" spans="1:11" ht="25.5" customHeight="1">
      <c r="A43" s="16"/>
      <c r="B43" s="168" t="s">
        <v>3231</v>
      </c>
      <c r="C43" s="1009" t="s">
        <v>3232</v>
      </c>
      <c r="D43" s="1010"/>
      <c r="E43" s="213">
        <v>0</v>
      </c>
      <c r="F43" s="496"/>
      <c r="G43" s="497"/>
      <c r="H43" s="616"/>
      <c r="I43" s="616"/>
      <c r="J43" s="616"/>
      <c r="K43" s="616"/>
    </row>
    <row r="44" spans="1:11" ht="25.5" customHeight="1">
      <c r="A44" s="16"/>
      <c r="B44" s="168">
        <v>8</v>
      </c>
      <c r="C44" s="1009" t="s">
        <v>3233</v>
      </c>
      <c r="D44" s="1010"/>
      <c r="E44" s="213">
        <v>0</v>
      </c>
      <c r="F44" s="1011" t="s">
        <v>893</v>
      </c>
      <c r="G44" s="1012"/>
      <c r="H44" s="616"/>
      <c r="I44" s="616"/>
      <c r="J44" s="616"/>
      <c r="K44" s="616"/>
    </row>
    <row r="45" spans="1:11" ht="25.5" customHeight="1">
      <c r="A45" s="16"/>
      <c r="B45" s="168">
        <v>9</v>
      </c>
      <c r="C45" s="1009" t="s">
        <v>2153</v>
      </c>
      <c r="D45" s="1010"/>
      <c r="E45" s="213">
        <v>0</v>
      </c>
      <c r="F45" s="1011" t="s">
        <v>893</v>
      </c>
      <c r="G45" s="1012"/>
      <c r="H45" s="616"/>
      <c r="I45" s="616"/>
      <c r="J45" s="616"/>
      <c r="K45" s="616"/>
    </row>
    <row r="46" spans="1:11" ht="50.1" customHeight="1">
      <c r="A46" s="16"/>
      <c r="B46" s="168">
        <v>10</v>
      </c>
      <c r="C46" s="1009" t="s">
        <v>3234</v>
      </c>
      <c r="D46" s="1010"/>
      <c r="E46" s="210" t="s">
        <v>3235</v>
      </c>
      <c r="F46" s="1011" t="s">
        <v>893</v>
      </c>
      <c r="G46" s="1012"/>
      <c r="H46" s="616"/>
      <c r="I46" s="616"/>
      <c r="J46" s="616"/>
      <c r="K46" s="616"/>
    </row>
    <row r="47" spans="1:11" ht="16.5">
      <c r="A47" s="16"/>
      <c r="B47" s="616"/>
      <c r="C47" s="1023"/>
      <c r="D47" s="1023"/>
      <c r="E47" s="1022"/>
      <c r="F47" s="1022"/>
      <c r="G47" s="1022"/>
      <c r="H47" s="616"/>
      <c r="I47" s="616"/>
      <c r="J47" s="616"/>
      <c r="K47" s="616"/>
    </row>
    <row r="48" spans="1:11" ht="25.5" customHeight="1">
      <c r="A48" s="16"/>
      <c r="B48" s="168">
        <v>11</v>
      </c>
      <c r="C48" s="1024" t="s">
        <v>3236</v>
      </c>
      <c r="D48" s="1024"/>
      <c r="E48" s="210" t="s">
        <v>3237</v>
      </c>
      <c r="F48" s="1011" t="s">
        <v>893</v>
      </c>
      <c r="G48" s="1012"/>
      <c r="H48" s="616"/>
      <c r="I48" s="616"/>
      <c r="J48" s="616"/>
      <c r="K48" s="616"/>
    </row>
    <row r="49" spans="1:11" ht="16.5">
      <c r="A49" s="16"/>
      <c r="B49" s="616"/>
      <c r="C49" s="616"/>
      <c r="D49" s="616"/>
      <c r="E49" s="616"/>
      <c r="F49" s="616"/>
      <c r="G49" s="616"/>
      <c r="H49" s="616"/>
      <c r="I49" s="616"/>
      <c r="J49" s="616"/>
      <c r="K49" s="616"/>
    </row>
    <row r="50" spans="1:11" s="2" customFormat="1" ht="17.45">
      <c r="A50" s="616"/>
      <c r="B50" s="616"/>
      <c r="C50" s="52" t="s">
        <v>892</v>
      </c>
      <c r="D50" s="16"/>
      <c r="E50" s="16"/>
      <c r="F50" s="16"/>
      <c r="G50" s="16"/>
      <c r="H50" s="16"/>
      <c r="I50" s="16"/>
      <c r="J50" s="16"/>
      <c r="K50" s="16"/>
    </row>
    <row r="51" spans="1:11" s="2" customFormat="1" ht="16.5">
      <c r="A51" s="616"/>
      <c r="B51" s="616"/>
      <c r="C51" s="16"/>
      <c r="D51" s="16"/>
      <c r="E51" s="16"/>
      <c r="F51" s="16"/>
      <c r="G51" s="16"/>
      <c r="H51" s="16"/>
      <c r="I51" s="16"/>
      <c r="J51" s="16"/>
      <c r="K51" s="16"/>
    </row>
    <row r="52" spans="1:11" s="2" customFormat="1" ht="35.25" customHeight="1">
      <c r="A52" s="616"/>
      <c r="B52" s="616"/>
      <c r="C52" s="756" t="s">
        <v>893</v>
      </c>
      <c r="D52" s="1019"/>
      <c r="E52" s="1019"/>
      <c r="F52" s="1019"/>
      <c r="G52" s="1019"/>
      <c r="H52" s="1019"/>
      <c r="I52" s="1020"/>
      <c r="J52" s="16"/>
      <c r="K52" s="537"/>
    </row>
    <row r="53" spans="1:11" ht="16.5">
      <c r="A53" s="616"/>
      <c r="B53" s="616"/>
      <c r="C53" s="616"/>
      <c r="D53" s="616"/>
      <c r="E53" s="616"/>
      <c r="F53" s="616"/>
      <c r="G53" s="616"/>
      <c r="H53" s="616"/>
      <c r="I53" s="616"/>
      <c r="J53" s="16"/>
      <c r="K53" s="616"/>
    </row>
  </sheetData>
  <sheetProtection formatColumns="0"/>
  <mergeCells count="37">
    <mergeCell ref="C10:J10"/>
    <mergeCell ref="B14:J14"/>
    <mergeCell ref="C52:I52"/>
    <mergeCell ref="C39:D39"/>
    <mergeCell ref="F39:G39"/>
    <mergeCell ref="C36:D36"/>
    <mergeCell ref="F36:G36"/>
    <mergeCell ref="C37:G37"/>
    <mergeCell ref="C38:D38"/>
    <mergeCell ref="F38:G38"/>
    <mergeCell ref="C47:G47"/>
    <mergeCell ref="C48:D48"/>
    <mergeCell ref="F48:G48"/>
    <mergeCell ref="C46:D46"/>
    <mergeCell ref="F46:G46"/>
    <mergeCell ref="C45:D45"/>
    <mergeCell ref="F45:G45"/>
    <mergeCell ref="C40:D40"/>
    <mergeCell ref="F40:G40"/>
    <mergeCell ref="C41:D41"/>
    <mergeCell ref="F41:G41"/>
    <mergeCell ref="C44:D44"/>
    <mergeCell ref="F44:G44"/>
    <mergeCell ref="C42:D42"/>
    <mergeCell ref="C43:D43"/>
    <mergeCell ref="B33:D33"/>
    <mergeCell ref="C23:I23"/>
    <mergeCell ref="C35:D35"/>
    <mergeCell ref="F35:G35"/>
    <mergeCell ref="F33:G33"/>
    <mergeCell ref="C34:D34"/>
    <mergeCell ref="F34:G34"/>
    <mergeCell ref="B15:C16"/>
    <mergeCell ref="F32:G32"/>
    <mergeCell ref="B32:D32"/>
    <mergeCell ref="C27:I27"/>
    <mergeCell ref="B31:G31"/>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&amp;N&amp;C&amp;1#&amp;"Calibri"&amp;10&amp;K000000Classification: Confidential</oddFooter>
  </headerFooter>
  <rowBreaks count="1" manualBreakCount="1">
    <brk id="24"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4">
    <pageSetUpPr fitToPage="1"/>
  </sheetPr>
  <dimension ref="B2:J12"/>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01" t="s">
        <v>3238</v>
      </c>
      <c r="C2" s="701"/>
      <c r="D2" s="701"/>
      <c r="E2" s="701"/>
      <c r="F2" s="701"/>
      <c r="G2" s="701"/>
      <c r="H2" s="701"/>
      <c r="I2" s="701"/>
      <c r="J2" s="701"/>
    </row>
    <row r="3" spans="2:10" ht="32.25" customHeight="1">
      <c r="B3" s="252" t="s">
        <v>436</v>
      </c>
      <c r="C3" s="252" t="s">
        <v>437</v>
      </c>
      <c r="D3" s="252" t="s">
        <v>438</v>
      </c>
      <c r="E3" s="252" t="s">
        <v>69</v>
      </c>
      <c r="F3" s="267" t="s">
        <v>439</v>
      </c>
      <c r="G3" s="252" t="s">
        <v>440</v>
      </c>
      <c r="H3" s="252" t="s">
        <v>604</v>
      </c>
      <c r="I3" s="252" t="s">
        <v>441</v>
      </c>
      <c r="J3" s="252" t="s">
        <v>370</v>
      </c>
    </row>
    <row r="4" spans="2:10" ht="80.25" customHeight="1">
      <c r="B4" s="256" t="s">
        <v>3239</v>
      </c>
      <c r="C4" s="256" t="s">
        <v>643</v>
      </c>
      <c r="D4" s="257" t="s">
        <v>3240</v>
      </c>
      <c r="E4" s="257" t="s">
        <v>3241</v>
      </c>
      <c r="F4" s="256" t="s">
        <v>660</v>
      </c>
      <c r="G4" s="257"/>
      <c r="H4" s="257"/>
      <c r="I4" s="327" t="s">
        <v>661</v>
      </c>
      <c r="J4" s="336" t="s">
        <v>455</v>
      </c>
    </row>
    <row r="5" spans="2:10" ht="78" customHeight="1">
      <c r="B5" s="256" t="s">
        <v>3242</v>
      </c>
      <c r="C5" s="256" t="s">
        <v>955</v>
      </c>
      <c r="D5" s="257" t="s">
        <v>3243</v>
      </c>
      <c r="E5" s="257" t="s">
        <v>3244</v>
      </c>
      <c r="F5" s="256" t="s">
        <v>454</v>
      </c>
      <c r="G5" s="257" t="s">
        <v>3245</v>
      </c>
      <c r="H5" s="257"/>
      <c r="I5" s="327"/>
      <c r="J5" s="336" t="s">
        <v>455</v>
      </c>
    </row>
    <row r="6" spans="2:10" ht="80.25" customHeight="1">
      <c r="B6" s="256" t="s">
        <v>3246</v>
      </c>
      <c r="C6" s="256" t="s">
        <v>389</v>
      </c>
      <c r="D6" s="257" t="s">
        <v>3247</v>
      </c>
      <c r="E6" s="257" t="s">
        <v>3248</v>
      </c>
      <c r="F6" s="256" t="s">
        <v>454</v>
      </c>
      <c r="G6" s="257" t="s">
        <v>3249</v>
      </c>
      <c r="H6" s="257"/>
      <c r="I6" s="327"/>
      <c r="J6" s="336" t="s">
        <v>455</v>
      </c>
    </row>
    <row r="7" spans="2:10" ht="80.25" customHeight="1">
      <c r="B7" s="256" t="s">
        <v>3250</v>
      </c>
      <c r="C7" s="256" t="s">
        <v>726</v>
      </c>
      <c r="D7" s="257" t="s">
        <v>3220</v>
      </c>
      <c r="E7" s="257" t="s">
        <v>3251</v>
      </c>
      <c r="F7" s="256" t="s">
        <v>660</v>
      </c>
      <c r="G7" s="257"/>
      <c r="H7" s="257"/>
      <c r="I7" s="327" t="s">
        <v>661</v>
      </c>
      <c r="J7" s="336" t="s">
        <v>455</v>
      </c>
    </row>
    <row r="8" spans="2:10" ht="80.25" customHeight="1">
      <c r="B8" s="256" t="s">
        <v>3252</v>
      </c>
      <c r="C8" s="256" t="s">
        <v>2905</v>
      </c>
      <c r="D8" s="257" t="s">
        <v>3222</v>
      </c>
      <c r="E8" s="257" t="s">
        <v>3253</v>
      </c>
      <c r="F8" s="256" t="s">
        <v>660</v>
      </c>
      <c r="G8" s="257"/>
      <c r="H8" s="257"/>
      <c r="I8" s="327" t="s">
        <v>661</v>
      </c>
      <c r="J8" s="336" t="s">
        <v>455</v>
      </c>
    </row>
    <row r="9" spans="2:10" ht="80.25" customHeight="1">
      <c r="B9" s="256" t="s">
        <v>3254</v>
      </c>
      <c r="C9" s="256" t="s">
        <v>3255</v>
      </c>
      <c r="D9" s="257" t="s">
        <v>3229</v>
      </c>
      <c r="E9" s="257" t="s">
        <v>949</v>
      </c>
      <c r="F9" s="256" t="s">
        <v>454</v>
      </c>
      <c r="G9" s="257" t="s">
        <v>3256</v>
      </c>
      <c r="H9" s="257"/>
      <c r="I9" s="327"/>
      <c r="J9" s="336" t="s">
        <v>455</v>
      </c>
    </row>
    <row r="10" spans="2:10" ht="80.25" customHeight="1">
      <c r="B10" s="256" t="s">
        <v>3257</v>
      </c>
      <c r="C10" s="256" t="s">
        <v>744</v>
      </c>
      <c r="D10" s="257" t="s">
        <v>3258</v>
      </c>
      <c r="E10" s="257" t="s">
        <v>3259</v>
      </c>
      <c r="F10" s="256" t="s">
        <v>454</v>
      </c>
      <c r="G10" s="257" t="s">
        <v>3260</v>
      </c>
      <c r="H10" s="257" t="s">
        <v>3261</v>
      </c>
      <c r="I10" s="327"/>
      <c r="J10" s="336" t="s">
        <v>455</v>
      </c>
    </row>
    <row r="11" spans="2:10" ht="78" customHeight="1">
      <c r="B11" s="256" t="s">
        <v>3262</v>
      </c>
      <c r="C11" s="256" t="s">
        <v>818</v>
      </c>
      <c r="D11" s="257" t="s">
        <v>3263</v>
      </c>
      <c r="E11" s="257" t="s">
        <v>3264</v>
      </c>
      <c r="F11" s="256" t="s">
        <v>454</v>
      </c>
      <c r="G11" s="257" t="s">
        <v>3265</v>
      </c>
      <c r="H11" s="257"/>
      <c r="I11" s="327"/>
      <c r="J11" s="336" t="s">
        <v>455</v>
      </c>
    </row>
    <row r="12" spans="2:10" ht="80.25" customHeight="1">
      <c r="B12" s="256" t="s">
        <v>3266</v>
      </c>
      <c r="C12" s="256" t="s">
        <v>1033</v>
      </c>
      <c r="D12" s="257" t="s">
        <v>3267</v>
      </c>
      <c r="E12" s="257" t="s">
        <v>3268</v>
      </c>
      <c r="F12" s="256" t="s">
        <v>454</v>
      </c>
      <c r="G12" s="257" t="s">
        <v>3265</v>
      </c>
      <c r="H12" s="257"/>
      <c r="I12" s="327"/>
      <c r="J12" s="336" t="s">
        <v>455</v>
      </c>
    </row>
  </sheetData>
  <mergeCells count="1">
    <mergeCell ref="B2:J2"/>
  </mergeCells>
  <phoneticPr fontId="96" type="noConversion"/>
  <conditionalFormatting sqref="B4:I12 D3">
    <cfRule type="expression" dxfId="132" priority="12">
      <formula>OR($J3="New",$J3="Updated")</formula>
    </cfRule>
  </conditionalFormatting>
  <conditionalFormatting sqref="F4:F12">
    <cfRule type="cellIs" dxfId="131" priority="8" stopIfTrue="1" operator="equal">
      <formula>"Validation"</formula>
    </cfRule>
    <cfRule type="cellIs" dxfId="130" priority="9" operator="equal">
      <formula>"Pre-populated"</formula>
    </cfRule>
  </conditionalFormatting>
  <conditionalFormatting sqref="J4:J12">
    <cfRule type="cellIs" dxfId="129" priority="10" operator="equal">
      <formula>"Updated"</formula>
    </cfRule>
    <cfRule type="cellIs" dxfId="128" priority="11"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6AE9A2A-E663-46EC-8504-EE1E5BE0B6EB}">
          <x14:formula1>
            <xm:f>RS_ValueSource!$E$46:$E$48</xm:f>
          </x14:formula1>
          <xm:sqref>J4:J12</xm:sqref>
        </x14:dataValidation>
        <x14:dataValidation type="list" allowBlank="1" showInputMessage="1" showErrorMessage="1" xr:uid="{9E5BBE96-5A76-415B-8901-DC226020E8D7}">
          <x14:formula1>
            <xm:f>RS_ValueSource!$E$49:$E$52</xm:f>
          </x14:formula1>
          <xm:sqref>F4:F12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EFE0-0F21-422D-82A6-C75CC665D642}">
  <sheetPr codeName="Sheet2">
    <pageSetUpPr fitToPage="1"/>
  </sheetPr>
  <dimension ref="B2:D100"/>
  <sheetViews>
    <sheetView zoomScale="70" zoomScaleNormal="70" workbookViewId="0">
      <pane ySplit="3" topLeftCell="A4" activePane="bottomLeft" state="frozen"/>
      <selection pane="bottomLeft" activeCell="A4" sqref="A4"/>
      <selection activeCell="A4" sqref="A4"/>
    </sheetView>
  </sheetViews>
  <sheetFormatPr defaultColWidth="9.28515625" defaultRowHeight="14.45"/>
  <cols>
    <col min="1" max="1" width="2.42578125" style="231" customWidth="1"/>
    <col min="2" max="2" width="14.28515625" style="231" customWidth="1"/>
    <col min="3" max="3" width="30" style="236" customWidth="1"/>
    <col min="4" max="4" width="156.28515625" style="231" customWidth="1"/>
    <col min="5" max="16384" width="9.28515625" style="231"/>
  </cols>
  <sheetData>
    <row r="2" spans="2:4" ht="24.95">
      <c r="B2" s="676" t="s">
        <v>84</v>
      </c>
      <c r="C2" s="676"/>
      <c r="D2" s="491" t="s">
        <v>228</v>
      </c>
    </row>
    <row r="3" spans="2:4" ht="15" customHeight="1">
      <c r="B3" s="232"/>
      <c r="C3" s="232"/>
      <c r="D3" s="233"/>
    </row>
    <row r="4" spans="2:4" ht="40.5" customHeight="1">
      <c r="B4" s="677" t="s">
        <v>229</v>
      </c>
      <c r="C4" s="671"/>
      <c r="D4" s="672"/>
    </row>
    <row r="5" spans="2:4" ht="15.95">
      <c r="B5" s="673" t="s">
        <v>87</v>
      </c>
      <c r="C5" s="674"/>
      <c r="D5" s="237" t="s">
        <v>8</v>
      </c>
    </row>
    <row r="6" spans="2:4" ht="113.45" customHeight="1">
      <c r="B6" s="675" t="s">
        <v>88</v>
      </c>
      <c r="C6" s="675"/>
      <c r="D6" s="471" t="s">
        <v>230</v>
      </c>
    </row>
    <row r="7" spans="2:4" ht="24.75" customHeight="1">
      <c r="B7" s="675" t="s">
        <v>90</v>
      </c>
      <c r="C7" s="675"/>
      <c r="D7" s="503" t="s">
        <v>231</v>
      </c>
    </row>
    <row r="8" spans="2:4" ht="51.75" customHeight="1">
      <c r="B8" s="675" t="s">
        <v>232</v>
      </c>
      <c r="C8" s="675"/>
      <c r="D8" s="471" t="s">
        <v>233</v>
      </c>
    </row>
    <row r="9" spans="2:4" ht="68.25" customHeight="1">
      <c r="B9" s="675" t="s">
        <v>234</v>
      </c>
      <c r="C9" s="675"/>
      <c r="D9" s="471" t="s">
        <v>235</v>
      </c>
    </row>
    <row r="10" spans="2:4" s="235" customFormat="1" ht="33.75" customHeight="1">
      <c r="B10" s="677" t="s">
        <v>236</v>
      </c>
      <c r="C10" s="671"/>
      <c r="D10" s="672"/>
    </row>
    <row r="11" spans="2:4" ht="15.95">
      <c r="B11" s="238" t="s">
        <v>96</v>
      </c>
      <c r="C11" s="238" t="s">
        <v>97</v>
      </c>
      <c r="D11" s="237" t="s">
        <v>98</v>
      </c>
    </row>
    <row r="12" spans="2:4" ht="42">
      <c r="B12" s="472">
        <v>500.1</v>
      </c>
      <c r="C12" s="473" t="s">
        <v>237</v>
      </c>
      <c r="D12" s="471" t="s">
        <v>238</v>
      </c>
    </row>
    <row r="13" spans="2:4" ht="27.95">
      <c r="B13" s="472">
        <v>500.2</v>
      </c>
      <c r="C13" s="473" t="s">
        <v>239</v>
      </c>
      <c r="D13" s="471" t="s">
        <v>240</v>
      </c>
    </row>
    <row r="14" spans="2:4">
      <c r="B14" s="472">
        <v>500.3</v>
      </c>
      <c r="C14" s="473" t="s">
        <v>241</v>
      </c>
      <c r="D14" s="471" t="s">
        <v>242</v>
      </c>
    </row>
    <row r="15" spans="2:4" ht="126">
      <c r="B15" s="523">
        <v>500.4</v>
      </c>
      <c r="C15" s="520" t="s">
        <v>243</v>
      </c>
      <c r="D15" s="521" t="s">
        <v>244</v>
      </c>
    </row>
    <row r="16" spans="2:4" ht="27.95">
      <c r="B16" s="523">
        <v>500.5</v>
      </c>
      <c r="C16" s="520" t="s">
        <v>245</v>
      </c>
      <c r="D16" s="521" t="s">
        <v>246</v>
      </c>
    </row>
    <row r="17" spans="2:4" ht="27.95">
      <c r="B17" s="523">
        <v>500.6</v>
      </c>
      <c r="C17" s="520" t="s">
        <v>247</v>
      </c>
      <c r="D17" s="521" t="s">
        <v>248</v>
      </c>
    </row>
    <row r="18" spans="2:4" ht="42">
      <c r="B18" s="523">
        <v>500.7</v>
      </c>
      <c r="C18" s="520" t="s">
        <v>247</v>
      </c>
      <c r="D18" s="521" t="s">
        <v>249</v>
      </c>
    </row>
    <row r="19" spans="2:4" ht="56.1">
      <c r="B19" s="519">
        <v>500.8</v>
      </c>
      <c r="C19" s="520" t="s">
        <v>137</v>
      </c>
      <c r="D19" s="521" t="s">
        <v>250</v>
      </c>
    </row>
    <row r="20" spans="2:4" s="235" customFormat="1" ht="33.75" customHeight="1">
      <c r="B20" s="677" t="s">
        <v>251</v>
      </c>
      <c r="C20" s="671"/>
      <c r="D20" s="672"/>
    </row>
    <row r="21" spans="2:4" ht="15.95">
      <c r="B21" s="238" t="s">
        <v>96</v>
      </c>
      <c r="C21" s="238" t="s">
        <v>97</v>
      </c>
      <c r="D21" s="237" t="s">
        <v>98</v>
      </c>
    </row>
    <row r="22" spans="2:4">
      <c r="B22" s="472">
        <v>502.1</v>
      </c>
      <c r="C22" s="473" t="s">
        <v>237</v>
      </c>
      <c r="D22" s="503" t="s">
        <v>252</v>
      </c>
    </row>
    <row r="23" spans="2:4" ht="27.95">
      <c r="B23" s="472">
        <v>502.2</v>
      </c>
      <c r="C23" s="473" t="s">
        <v>253</v>
      </c>
      <c r="D23" s="471" t="s">
        <v>254</v>
      </c>
    </row>
    <row r="24" spans="2:4" ht="27.95">
      <c r="B24" s="472">
        <v>502.3</v>
      </c>
      <c r="C24" s="473" t="s">
        <v>255</v>
      </c>
      <c r="D24" s="471" t="s">
        <v>256</v>
      </c>
    </row>
    <row r="25" spans="2:4">
      <c r="B25" s="472">
        <v>502.4</v>
      </c>
      <c r="C25" s="473" t="s">
        <v>245</v>
      </c>
      <c r="D25" s="503" t="s">
        <v>257</v>
      </c>
    </row>
    <row r="26" spans="2:4" ht="27.95">
      <c r="B26" s="472">
        <v>502.5</v>
      </c>
      <c r="C26" s="473" t="s">
        <v>247</v>
      </c>
      <c r="D26" s="503" t="s">
        <v>258</v>
      </c>
    </row>
    <row r="27" spans="2:4" ht="42">
      <c r="B27" s="472">
        <v>502.6</v>
      </c>
      <c r="C27" s="473" t="s">
        <v>247</v>
      </c>
      <c r="D27" s="471" t="s">
        <v>259</v>
      </c>
    </row>
    <row r="28" spans="2:4" ht="56.1">
      <c r="B28" s="519">
        <v>502.7</v>
      </c>
      <c r="C28" s="520" t="s">
        <v>137</v>
      </c>
      <c r="D28" s="521" t="s">
        <v>250</v>
      </c>
    </row>
    <row r="29" spans="2:4" s="235" customFormat="1" ht="33.75" customHeight="1">
      <c r="B29" s="677" t="s">
        <v>260</v>
      </c>
      <c r="C29" s="671"/>
      <c r="D29" s="672"/>
    </row>
    <row r="30" spans="2:4" ht="15.95">
      <c r="B30" s="238" t="s">
        <v>96</v>
      </c>
      <c r="C30" s="238" t="s">
        <v>97</v>
      </c>
      <c r="D30" s="237" t="s">
        <v>98</v>
      </c>
    </row>
    <row r="31" spans="2:4">
      <c r="B31" s="472">
        <v>510.1</v>
      </c>
      <c r="C31" s="473" t="s">
        <v>237</v>
      </c>
      <c r="D31" s="503" t="s">
        <v>252</v>
      </c>
    </row>
    <row r="32" spans="2:4">
      <c r="B32" s="472">
        <v>510.2</v>
      </c>
      <c r="C32" s="473" t="s">
        <v>261</v>
      </c>
      <c r="D32" s="471" t="s">
        <v>262</v>
      </c>
    </row>
    <row r="33" spans="2:4">
      <c r="B33" s="472">
        <v>510.3</v>
      </c>
      <c r="C33" s="473" t="s">
        <v>263</v>
      </c>
      <c r="D33" s="503" t="s">
        <v>257</v>
      </c>
    </row>
    <row r="34" spans="2:4" ht="27.95">
      <c r="B34" s="472">
        <v>510.4</v>
      </c>
      <c r="C34" s="473" t="s">
        <v>264</v>
      </c>
      <c r="D34" s="503" t="s">
        <v>258</v>
      </c>
    </row>
    <row r="35" spans="2:4" ht="42">
      <c r="B35" s="472">
        <v>510.5</v>
      </c>
      <c r="C35" s="473" t="s">
        <v>264</v>
      </c>
      <c r="D35" s="471" t="s">
        <v>265</v>
      </c>
    </row>
    <row r="36" spans="2:4" ht="56.1">
      <c r="B36" s="519">
        <v>510.6</v>
      </c>
      <c r="C36" s="520" t="s">
        <v>137</v>
      </c>
      <c r="D36" s="521" t="s">
        <v>250</v>
      </c>
    </row>
    <row r="37" spans="2:4" s="235" customFormat="1" ht="33.75" customHeight="1">
      <c r="B37" s="667" t="s">
        <v>266</v>
      </c>
      <c r="C37" s="668"/>
      <c r="D37" s="669"/>
    </row>
    <row r="38" spans="2:4" ht="15.95">
      <c r="B38" s="238" t="s">
        <v>96</v>
      </c>
      <c r="C38" s="238" t="s">
        <v>97</v>
      </c>
      <c r="D38" s="237" t="s">
        <v>98</v>
      </c>
    </row>
    <row r="39" spans="2:4" ht="84">
      <c r="B39" s="472">
        <v>520.1</v>
      </c>
      <c r="C39" s="473" t="s">
        <v>267</v>
      </c>
      <c r="D39" s="471" t="s">
        <v>268</v>
      </c>
    </row>
    <row r="40" spans="2:4" ht="42">
      <c r="B40" s="472">
        <v>520.20000000000005</v>
      </c>
      <c r="C40" s="473" t="s">
        <v>269</v>
      </c>
      <c r="D40" s="471" t="s">
        <v>270</v>
      </c>
    </row>
    <row r="41" spans="2:4" ht="42">
      <c r="B41" s="472">
        <v>520.29999999999995</v>
      </c>
      <c r="C41" s="473" t="s">
        <v>271</v>
      </c>
      <c r="D41" s="471" t="s">
        <v>272</v>
      </c>
    </row>
    <row r="42" spans="2:4" ht="27.95">
      <c r="B42" s="472">
        <v>520.4</v>
      </c>
      <c r="C42" s="473" t="s">
        <v>273</v>
      </c>
      <c r="D42" s="471" t="s">
        <v>274</v>
      </c>
    </row>
    <row r="43" spans="2:4" ht="27.95">
      <c r="B43" s="472">
        <v>520.5</v>
      </c>
      <c r="C43" s="473" t="s">
        <v>275</v>
      </c>
      <c r="D43" s="471" t="s">
        <v>276</v>
      </c>
    </row>
    <row r="44" spans="2:4" ht="42">
      <c r="B44" s="472">
        <v>520.6</v>
      </c>
      <c r="C44" s="473" t="s">
        <v>277</v>
      </c>
      <c r="D44" s="471" t="s">
        <v>278</v>
      </c>
    </row>
    <row r="45" spans="2:4" ht="27.95">
      <c r="B45" s="472">
        <v>520.70000000000005</v>
      </c>
      <c r="C45" s="473" t="s">
        <v>279</v>
      </c>
      <c r="D45" s="471" t="s">
        <v>280</v>
      </c>
    </row>
    <row r="46" spans="2:4" ht="56.1">
      <c r="B46" s="472">
        <v>520.79999999999995</v>
      </c>
      <c r="C46" s="473" t="s">
        <v>281</v>
      </c>
      <c r="D46" s="471" t="s">
        <v>282</v>
      </c>
    </row>
    <row r="47" spans="2:4" ht="56.1">
      <c r="B47" s="472">
        <v>520.9</v>
      </c>
      <c r="C47" s="473" t="s">
        <v>283</v>
      </c>
      <c r="D47" s="471" t="s">
        <v>284</v>
      </c>
    </row>
    <row r="48" spans="2:4" s="235" customFormat="1" ht="33.75" customHeight="1">
      <c r="B48" s="667" t="s">
        <v>285</v>
      </c>
      <c r="C48" s="668"/>
      <c r="D48" s="669"/>
    </row>
    <row r="49" spans="2:4" ht="15.95">
      <c r="B49" s="238" t="s">
        <v>96</v>
      </c>
      <c r="C49" s="238" t="s">
        <v>97</v>
      </c>
      <c r="D49" s="237" t="s">
        <v>98</v>
      </c>
    </row>
    <row r="50" spans="2:4" ht="69.95">
      <c r="B50" s="472">
        <v>530.1</v>
      </c>
      <c r="C50" s="473" t="s">
        <v>286</v>
      </c>
      <c r="D50" s="471" t="s">
        <v>287</v>
      </c>
    </row>
    <row r="51" spans="2:4" ht="32.25" customHeight="1">
      <c r="B51" s="472">
        <v>530.20000000000005</v>
      </c>
      <c r="C51" s="473" t="s">
        <v>288</v>
      </c>
      <c r="D51" s="471" t="s">
        <v>289</v>
      </c>
    </row>
    <row r="52" spans="2:4" ht="27.95">
      <c r="B52" s="472">
        <v>530.29999999999995</v>
      </c>
      <c r="C52" s="473" t="s">
        <v>290</v>
      </c>
      <c r="D52" s="471" t="s">
        <v>291</v>
      </c>
    </row>
    <row r="53" spans="2:4" ht="42">
      <c r="B53" s="472">
        <v>530.4</v>
      </c>
      <c r="C53" s="473" t="s">
        <v>292</v>
      </c>
      <c r="D53" s="471" t="s">
        <v>293</v>
      </c>
    </row>
    <row r="54" spans="2:4" ht="42">
      <c r="B54" s="472">
        <v>530.5</v>
      </c>
      <c r="C54" s="473" t="s">
        <v>294</v>
      </c>
      <c r="D54" s="471" t="s">
        <v>295</v>
      </c>
    </row>
    <row r="55" spans="2:4" ht="27.95">
      <c r="B55" s="472">
        <v>530.6</v>
      </c>
      <c r="C55" s="473" t="s">
        <v>296</v>
      </c>
      <c r="D55" s="471" t="s">
        <v>297</v>
      </c>
    </row>
    <row r="56" spans="2:4" ht="27.95">
      <c r="B56" s="472">
        <v>530.70000000000005</v>
      </c>
      <c r="C56" s="473" t="s">
        <v>298</v>
      </c>
      <c r="D56" s="471" t="s">
        <v>299</v>
      </c>
    </row>
    <row r="57" spans="2:4" s="235" customFormat="1" ht="33.75" customHeight="1">
      <c r="B57" s="667" t="s">
        <v>300</v>
      </c>
      <c r="C57" s="668"/>
      <c r="D57" s="669"/>
    </row>
    <row r="58" spans="2:4" ht="15.95">
      <c r="B58" s="238" t="s">
        <v>96</v>
      </c>
      <c r="C58" s="238" t="s">
        <v>97</v>
      </c>
      <c r="D58" s="237" t="s">
        <v>98</v>
      </c>
    </row>
    <row r="59" spans="2:4" ht="140.1">
      <c r="B59" s="472">
        <v>540.1</v>
      </c>
      <c r="C59" s="473" t="s">
        <v>301</v>
      </c>
      <c r="D59" s="471" t="s">
        <v>302</v>
      </c>
    </row>
    <row r="60" spans="2:4" ht="42">
      <c r="B60" s="472">
        <v>540.20000000000005</v>
      </c>
      <c r="C60" s="473" t="s">
        <v>303</v>
      </c>
      <c r="D60" s="471" t="s">
        <v>304</v>
      </c>
    </row>
    <row r="61" spans="2:4" ht="27.95">
      <c r="B61" s="472">
        <v>540.29999999999995</v>
      </c>
      <c r="C61" s="473" t="s">
        <v>305</v>
      </c>
      <c r="D61" s="471" t="s">
        <v>306</v>
      </c>
    </row>
    <row r="62" spans="2:4" ht="27.95">
      <c r="B62" s="472">
        <v>540.4</v>
      </c>
      <c r="C62" s="473" t="s">
        <v>307</v>
      </c>
      <c r="D62" s="471" t="s">
        <v>308</v>
      </c>
    </row>
    <row r="63" spans="2:4" ht="56.1">
      <c r="B63" s="472">
        <v>540.5</v>
      </c>
      <c r="C63" s="473" t="s">
        <v>307</v>
      </c>
      <c r="D63" s="471" t="s">
        <v>309</v>
      </c>
    </row>
    <row r="64" spans="2:4" ht="27.95">
      <c r="B64" s="472">
        <v>540.6</v>
      </c>
      <c r="C64" s="473" t="s">
        <v>310</v>
      </c>
      <c r="D64" s="471" t="s">
        <v>311</v>
      </c>
    </row>
    <row r="65" spans="2:4" s="235" customFormat="1" ht="33.75" customHeight="1">
      <c r="B65" s="667" t="s">
        <v>312</v>
      </c>
      <c r="C65" s="668"/>
      <c r="D65" s="669"/>
    </row>
    <row r="66" spans="2:4" ht="15.95">
      <c r="B66" s="238" t="s">
        <v>96</v>
      </c>
      <c r="C66" s="238" t="s">
        <v>97</v>
      </c>
      <c r="D66" s="237" t="s">
        <v>98</v>
      </c>
    </row>
    <row r="67" spans="2:4" ht="40.5" customHeight="1">
      <c r="B67" s="472">
        <v>550.1</v>
      </c>
      <c r="C67" s="573" t="s">
        <v>313</v>
      </c>
      <c r="D67" s="512" t="s">
        <v>314</v>
      </c>
    </row>
    <row r="68" spans="2:4" ht="76.5" customHeight="1">
      <c r="B68" s="472" t="s">
        <v>315</v>
      </c>
      <c r="C68" s="573" t="s">
        <v>316</v>
      </c>
      <c r="D68" s="512" t="s">
        <v>317</v>
      </c>
    </row>
    <row r="69" spans="2:4" ht="37.5" customHeight="1">
      <c r="B69" s="472">
        <v>550.20000000000005</v>
      </c>
      <c r="C69" s="573" t="s">
        <v>318</v>
      </c>
      <c r="D69" s="512" t="s">
        <v>319</v>
      </c>
    </row>
    <row r="70" spans="2:4" ht="27.95">
      <c r="B70" s="472">
        <v>550.29999999999995</v>
      </c>
      <c r="C70" s="473" t="s">
        <v>320</v>
      </c>
      <c r="D70" s="471" t="s">
        <v>321</v>
      </c>
    </row>
    <row r="71" spans="2:4" ht="27.95">
      <c r="B71" s="472">
        <v>550.4</v>
      </c>
      <c r="C71" s="473" t="s">
        <v>322</v>
      </c>
      <c r="D71" s="471" t="s">
        <v>323</v>
      </c>
    </row>
    <row r="72" spans="2:4" ht="27.95">
      <c r="B72" s="472">
        <v>550.5</v>
      </c>
      <c r="C72" s="473" t="s">
        <v>324</v>
      </c>
      <c r="D72" s="471" t="s">
        <v>325</v>
      </c>
    </row>
    <row r="73" spans="2:4" ht="27.95">
      <c r="B73" s="472">
        <v>550.6</v>
      </c>
      <c r="C73" s="473" t="s">
        <v>326</v>
      </c>
      <c r="D73" s="471" t="s">
        <v>327</v>
      </c>
    </row>
    <row r="74" spans="2:4" ht="27.95">
      <c r="B74" s="472">
        <v>550.70000000000005</v>
      </c>
      <c r="C74" s="473" t="s">
        <v>328</v>
      </c>
      <c r="D74" s="471" t="s">
        <v>329</v>
      </c>
    </row>
    <row r="75" spans="2:4" ht="27.95">
      <c r="B75" s="472">
        <v>550.79999999999995</v>
      </c>
      <c r="C75" s="473" t="s">
        <v>330</v>
      </c>
      <c r="D75" s="471" t="s">
        <v>331</v>
      </c>
    </row>
    <row r="76" spans="2:4" ht="56.1">
      <c r="B76" s="472">
        <v>550.9</v>
      </c>
      <c r="C76" s="473" t="s">
        <v>332</v>
      </c>
      <c r="D76" s="471" t="s">
        <v>333</v>
      </c>
    </row>
    <row r="77" spans="2:4" ht="42">
      <c r="B77" s="500" t="s">
        <v>334</v>
      </c>
      <c r="C77" s="473" t="s">
        <v>335</v>
      </c>
      <c r="D77" s="471" t="s">
        <v>336</v>
      </c>
    </row>
    <row r="78" spans="2:4" s="235" customFormat="1" ht="33.75" customHeight="1">
      <c r="B78" s="667" t="s">
        <v>337</v>
      </c>
      <c r="C78" s="668"/>
      <c r="D78" s="669"/>
    </row>
    <row r="79" spans="2:4" ht="15.95">
      <c r="B79" s="238" t="s">
        <v>96</v>
      </c>
      <c r="C79" s="238" t="s">
        <v>97</v>
      </c>
      <c r="D79" s="237" t="s">
        <v>98</v>
      </c>
    </row>
    <row r="80" spans="2:4" ht="182.1">
      <c r="B80" s="472">
        <v>560.1</v>
      </c>
      <c r="C80" s="473" t="s">
        <v>338</v>
      </c>
      <c r="D80" s="471" t="s">
        <v>339</v>
      </c>
    </row>
    <row r="81" spans="2:4" s="235" customFormat="1" ht="33.75" customHeight="1">
      <c r="B81" s="667" t="s">
        <v>340</v>
      </c>
      <c r="C81" s="668"/>
      <c r="D81" s="669"/>
    </row>
    <row r="82" spans="2:4" ht="15.95">
      <c r="B82" s="238" t="s">
        <v>96</v>
      </c>
      <c r="C82" s="238" t="s">
        <v>97</v>
      </c>
      <c r="D82" s="237" t="s">
        <v>98</v>
      </c>
    </row>
    <row r="83" spans="2:4" ht="27.95">
      <c r="B83" s="472">
        <v>561.1</v>
      </c>
      <c r="C83" s="473" t="s">
        <v>341</v>
      </c>
      <c r="D83" s="503" t="s">
        <v>252</v>
      </c>
    </row>
    <row r="84" spans="2:4" ht="263.45" customHeight="1">
      <c r="B84" s="472">
        <v>561.20000000000005</v>
      </c>
      <c r="C84" s="473" t="s">
        <v>342</v>
      </c>
      <c r="D84" s="521" t="s">
        <v>343</v>
      </c>
    </row>
    <row r="85" spans="2:4" ht="42">
      <c r="B85" s="472">
        <v>561.29999999999995</v>
      </c>
      <c r="C85" s="473" t="s">
        <v>344</v>
      </c>
      <c r="D85" s="471" t="s">
        <v>345</v>
      </c>
    </row>
    <row r="86" spans="2:4" ht="49.5" customHeight="1">
      <c r="B86" s="472">
        <v>561.4</v>
      </c>
      <c r="C86" s="473" t="s">
        <v>346</v>
      </c>
      <c r="D86" s="471" t="s">
        <v>347</v>
      </c>
    </row>
    <row r="87" spans="2:4" ht="56.1">
      <c r="B87" s="472">
        <v>561.5</v>
      </c>
      <c r="C87" s="473" t="s">
        <v>348</v>
      </c>
      <c r="D87" s="471" t="s">
        <v>349</v>
      </c>
    </row>
    <row r="88" spans="2:4" ht="27.95">
      <c r="B88" s="472">
        <v>561.6</v>
      </c>
      <c r="C88" s="473" t="s">
        <v>350</v>
      </c>
      <c r="D88" s="471" t="s">
        <v>351</v>
      </c>
    </row>
    <row r="89" spans="2:4" s="235" customFormat="1" ht="33.75" customHeight="1">
      <c r="B89" s="667" t="s">
        <v>352</v>
      </c>
      <c r="C89" s="668"/>
      <c r="D89" s="669"/>
    </row>
    <row r="90" spans="2:4" ht="15.95">
      <c r="B90" s="238" t="s">
        <v>96</v>
      </c>
      <c r="C90" s="238" t="s">
        <v>97</v>
      </c>
      <c r="D90" s="237" t="s">
        <v>98</v>
      </c>
    </row>
    <row r="91" spans="2:4" ht="27.95">
      <c r="B91" s="472">
        <v>562.1</v>
      </c>
      <c r="C91" s="473" t="s">
        <v>353</v>
      </c>
      <c r="D91" s="503" t="s">
        <v>252</v>
      </c>
    </row>
    <row r="92" spans="2:4">
      <c r="B92" s="472">
        <v>562.20000000000005</v>
      </c>
      <c r="C92" s="473" t="s">
        <v>354</v>
      </c>
      <c r="D92" s="471" t="s">
        <v>355</v>
      </c>
    </row>
    <row r="93" spans="2:4" ht="16.5">
      <c r="B93" s="667" t="s">
        <v>356</v>
      </c>
      <c r="C93" s="668"/>
      <c r="D93" s="669"/>
    </row>
    <row r="94" spans="2:4" ht="15.95">
      <c r="B94" s="238" t="s">
        <v>96</v>
      </c>
      <c r="C94" s="238" t="s">
        <v>97</v>
      </c>
      <c r="D94" s="237" t="s">
        <v>98</v>
      </c>
    </row>
    <row r="95" spans="2:4" ht="140.1">
      <c r="B95" s="472">
        <v>570.1</v>
      </c>
      <c r="C95" s="473" t="s">
        <v>357</v>
      </c>
      <c r="D95" s="471" t="s">
        <v>358</v>
      </c>
    </row>
    <row r="96" spans="2:4" ht="69.95">
      <c r="B96" s="523">
        <v>570.20000000000005</v>
      </c>
      <c r="C96" s="520" t="s">
        <v>359</v>
      </c>
      <c r="D96" s="521" t="s">
        <v>360</v>
      </c>
    </row>
    <row r="97" spans="2:4" ht="42">
      <c r="B97" s="523">
        <v>570.29999999999995</v>
      </c>
      <c r="C97" s="520" t="s">
        <v>357</v>
      </c>
      <c r="D97" s="521" t="s">
        <v>361</v>
      </c>
    </row>
    <row r="98" spans="2:4" ht="16.5">
      <c r="B98" s="667" t="s">
        <v>362</v>
      </c>
      <c r="C98" s="668"/>
      <c r="D98" s="669"/>
    </row>
    <row r="99" spans="2:4" ht="15.95">
      <c r="B99" s="238" t="s">
        <v>96</v>
      </c>
      <c r="C99" s="238" t="s">
        <v>97</v>
      </c>
      <c r="D99" s="237" t="s">
        <v>98</v>
      </c>
    </row>
    <row r="100" spans="2:4" ht="42">
      <c r="B100" s="472">
        <v>571.1</v>
      </c>
      <c r="C100" s="473" t="s">
        <v>363</v>
      </c>
      <c r="D100" s="471" t="s">
        <v>364</v>
      </c>
    </row>
  </sheetData>
  <mergeCells count="19">
    <mergeCell ref="B37:D37"/>
    <mergeCell ref="B10:D10"/>
    <mergeCell ref="B9:C9"/>
    <mergeCell ref="B98:D98"/>
    <mergeCell ref="B7:C7"/>
    <mergeCell ref="B89:D89"/>
    <mergeCell ref="B93:D93"/>
    <mergeCell ref="B48:D48"/>
    <mergeCell ref="B57:D57"/>
    <mergeCell ref="B65:D65"/>
    <mergeCell ref="B78:D78"/>
    <mergeCell ref="B81:D81"/>
    <mergeCell ref="B20:D20"/>
    <mergeCell ref="B29:D29"/>
    <mergeCell ref="B2:C2"/>
    <mergeCell ref="B4:D4"/>
    <mergeCell ref="B5:C5"/>
    <mergeCell ref="B6:C6"/>
    <mergeCell ref="B8:C8"/>
  </mergeCells>
  <hyperlinks>
    <hyperlink ref="D7" location="'LCR Notes 309 - 314'!D7" display="see 'LCR Notes 309 - 314' tab." xr:uid="{F5E569B3-E437-4520-B1A0-192AF17DD08D}"/>
    <hyperlink ref="D22" location="'LCR Notes 500 - 571'!D12" display="see note 500.1" xr:uid="{8B927F40-FF09-4307-8043-C29EE0AE66D0}"/>
    <hyperlink ref="D31" location="'LCR Notes 500 - 571'!D12" display="see note 500.1" xr:uid="{16048876-3E06-44AE-9A60-B9EBED1EC012}"/>
    <hyperlink ref="D83" location="'LCR Notes 500 - 571'!D12" display="see note 500.1" xr:uid="{4F05F5EC-D326-4729-9DAB-05267D365D91}"/>
    <hyperlink ref="D91" location="'LCR Notes 500 - 571'!D12" display="see note 500.1" xr:uid="{CD22360C-F633-4A75-AB34-F53CF0302044}"/>
    <hyperlink ref="D25" location="'LCR Notes 500 - 571'!D15" display="see note 500.4" xr:uid="{34DD4231-4AF4-4B24-B173-3D603F49C1D3}"/>
    <hyperlink ref="D33" location="'LCR Notes 500 - 571'!D15" display="see note 500.4" xr:uid="{0AAD40B2-882E-47C5-808E-6B31BF981872}"/>
    <hyperlink ref="D26" location="'LCR Notes 500 - 571'!D16" display="see note 500.5" xr:uid="{73F1BF83-032C-46A7-857D-E5F17FEBDAE2}"/>
    <hyperlink ref="D34" location="'LCR Notes 500 - 571'!D16" display="see note 500.5" xr:uid="{D2B651BC-9218-4DBD-9FF0-76818394E330}"/>
  </hyperlink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ignoredErrors>
    <ignoredError sqref="B7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4">
    <pageSetUpPr fitToPage="1"/>
  </sheetPr>
  <dimension ref="A1:P40"/>
  <sheetViews>
    <sheetView showGridLines="0" zoomScale="70" zoomScaleNormal="70" workbookViewId="0"/>
  </sheetViews>
  <sheetFormatPr defaultRowHeight="14.45"/>
  <cols>
    <col min="1" max="1" width="2" style="2" customWidth="1"/>
    <col min="2" max="2" width="4.28515625" style="2" customWidth="1"/>
    <col min="3" max="3" width="32" style="2" customWidth="1"/>
    <col min="4" max="4" width="21.5703125" style="2" customWidth="1"/>
    <col min="5" max="5" width="44.28515625" style="2" customWidth="1"/>
    <col min="6" max="6" width="28.7109375" style="2" customWidth="1"/>
    <col min="8" max="8" width="34.28515625" style="2" bestFit="1" customWidth="1"/>
    <col min="9" max="9" width="13.28515625" style="2" customWidth="1"/>
    <col min="10" max="10" width="7.7109375" style="2" customWidth="1"/>
    <col min="11" max="12" width="9.28515625" hidden="1" customWidth="1"/>
  </cols>
  <sheetData>
    <row r="1" spans="1:16" s="16" customFormat="1" ht="16.5">
      <c r="A1" s="3"/>
    </row>
    <row r="2" spans="1:16" s="16" customFormat="1" ht="16.5">
      <c r="A2" s="3"/>
    </row>
    <row r="3" spans="1:16" s="16" customFormat="1" ht="16.5">
      <c r="A3" s="3"/>
    </row>
    <row r="4" spans="1:16" s="16" customFormat="1" ht="21">
      <c r="A4" s="3"/>
      <c r="B4" s="162"/>
      <c r="C4" s="170" t="s">
        <v>365</v>
      </c>
      <c r="D4" s="163"/>
      <c r="E4" s="163"/>
      <c r="F4" s="163"/>
      <c r="G4" s="171"/>
      <c r="H4" s="8"/>
      <c r="I4" s="8" t="s">
        <v>395</v>
      </c>
      <c r="J4" s="214" t="str">
        <f>'010'!E8</f>
        <v>1234</v>
      </c>
    </row>
    <row r="5" spans="1:16" s="16" customFormat="1" ht="16.5">
      <c r="A5" s="3"/>
      <c r="B5" s="164"/>
      <c r="C5" s="164"/>
      <c r="D5" s="165"/>
      <c r="E5" s="165"/>
      <c r="F5" s="165"/>
    </row>
    <row r="6" spans="1:16" s="16" customFormat="1" ht="17.45">
      <c r="A6" s="3"/>
      <c r="B6" s="164"/>
      <c r="C6" s="191" t="s">
        <v>3269</v>
      </c>
      <c r="D6" s="163"/>
      <c r="E6" s="163"/>
      <c r="F6" s="163"/>
      <c r="G6" s="171"/>
      <c r="H6" s="171"/>
      <c r="I6" s="171"/>
    </row>
    <row r="7" spans="1:16" s="16" customFormat="1" ht="17.45">
      <c r="A7" s="3"/>
      <c r="B7" s="164"/>
      <c r="C7" s="76"/>
      <c r="D7" s="165"/>
      <c r="E7" s="165"/>
      <c r="F7" s="165"/>
      <c r="G7" s="166"/>
      <c r="H7" s="165"/>
      <c r="P7" s="113"/>
    </row>
    <row r="8" spans="1:16" s="16" customFormat="1" ht="17.45">
      <c r="B8" s="164"/>
      <c r="C8" s="172" t="s">
        <v>2363</v>
      </c>
      <c r="D8" s="173"/>
      <c r="E8" s="173"/>
      <c r="F8" s="173"/>
      <c r="G8" s="174"/>
      <c r="H8" s="173"/>
      <c r="I8" s="175"/>
      <c r="J8" s="175"/>
    </row>
    <row r="9" spans="1:16" s="16" customFormat="1" ht="16.5"/>
    <row r="10" spans="1:16" s="16" customFormat="1" ht="55.5" customHeight="1">
      <c r="C10" s="862" t="s">
        <v>3270</v>
      </c>
      <c r="D10" s="863"/>
      <c r="E10" s="863"/>
      <c r="F10" s="863"/>
      <c r="G10" s="863"/>
      <c r="H10" s="863"/>
      <c r="I10" s="920"/>
      <c r="J10" s="169"/>
    </row>
    <row r="11" spans="1:16" s="16" customFormat="1" ht="16.5"/>
    <row r="12" spans="1:16" s="16" customFormat="1" ht="17.45">
      <c r="C12" s="176" t="s">
        <v>886</v>
      </c>
    </row>
    <row r="14" spans="1:16" ht="15.95">
      <c r="A14" s="616"/>
      <c r="B14" s="616"/>
      <c r="C14" s="1025" t="s">
        <v>3271</v>
      </c>
      <c r="D14" s="1026"/>
      <c r="E14" s="479" t="s">
        <v>3272</v>
      </c>
      <c r="F14" s="616"/>
      <c r="H14" s="616"/>
      <c r="I14" s="616"/>
      <c r="J14" s="616"/>
    </row>
    <row r="15" spans="1:16">
      <c r="A15" s="616"/>
      <c r="B15" s="616"/>
      <c r="C15" s="616"/>
      <c r="D15" s="616"/>
      <c r="E15" s="616"/>
      <c r="F15" s="616"/>
      <c r="H15" s="616"/>
      <c r="I15" s="616"/>
      <c r="J15" s="616"/>
    </row>
    <row r="16" spans="1:16" ht="26.25" customHeight="1">
      <c r="A16" s="616"/>
      <c r="B16" s="616"/>
      <c r="C16" s="616"/>
      <c r="D16" s="224" t="s">
        <v>3273</v>
      </c>
      <c r="E16" s="340" t="s">
        <v>3274</v>
      </c>
      <c r="F16" s="340" t="s">
        <v>3275</v>
      </c>
      <c r="H16" s="616"/>
      <c r="I16" s="616"/>
      <c r="J16" s="616"/>
      <c r="K16" t="str">
        <f>'010'!$E$9</f>
        <v>2027</v>
      </c>
      <c r="L16" t="s">
        <v>3276</v>
      </c>
    </row>
    <row r="17" spans="3:12" ht="31.5" customHeight="1">
      <c r="C17" s="616"/>
      <c r="D17" s="556" t="s">
        <v>3277</v>
      </c>
      <c r="E17" s="498" t="s">
        <v>3278</v>
      </c>
      <c r="F17" s="556" t="s">
        <v>3279</v>
      </c>
      <c r="H17" s="223"/>
      <c r="I17" s="616"/>
      <c r="J17" s="616"/>
      <c r="L17" t="str">
        <f>$K$16&amp;" SCR (U) Split"</f>
        <v>2027 SCR (U) Split</v>
      </c>
    </row>
    <row r="18" spans="3:12" ht="31.5" customHeight="1">
      <c r="C18" s="616"/>
      <c r="D18" s="556" t="s">
        <v>3280</v>
      </c>
      <c r="E18" s="498" t="s">
        <v>3278</v>
      </c>
      <c r="F18" s="556" t="s">
        <v>3279</v>
      </c>
      <c r="H18" s="616"/>
      <c r="I18" s="616"/>
      <c r="J18" s="616"/>
    </row>
    <row r="19" spans="3:12" ht="31.5" customHeight="1">
      <c r="C19" s="616"/>
      <c r="D19" s="556" t="s">
        <v>3281</v>
      </c>
      <c r="E19" s="498" t="s">
        <v>3278</v>
      </c>
      <c r="F19" s="556" t="s">
        <v>3279</v>
      </c>
      <c r="H19" s="616"/>
      <c r="I19" s="616"/>
      <c r="J19" s="616"/>
    </row>
    <row r="20" spans="3:12" ht="31.5" customHeight="1">
      <c r="C20" s="637" t="s">
        <v>911</v>
      </c>
      <c r="D20" s="478" t="s">
        <v>3282</v>
      </c>
      <c r="E20" s="477"/>
      <c r="F20" s="556" t="s">
        <v>3279</v>
      </c>
      <c r="H20" s="616"/>
      <c r="I20" s="616"/>
      <c r="J20" s="616"/>
    </row>
    <row r="21" spans="3:12" ht="31.5" customHeight="1">
      <c r="C21" s="637" t="s">
        <v>913</v>
      </c>
      <c r="D21" s="478" t="s">
        <v>3282</v>
      </c>
      <c r="E21" s="477"/>
      <c r="F21" s="556" t="s">
        <v>3279</v>
      </c>
      <c r="H21" s="616"/>
      <c r="I21" s="616"/>
      <c r="J21" s="616"/>
    </row>
    <row r="22" spans="3:12" ht="31.5" customHeight="1">
      <c r="C22" s="637" t="s">
        <v>915</v>
      </c>
      <c r="D22" s="478" t="s">
        <v>3282</v>
      </c>
      <c r="E22" s="477"/>
      <c r="F22" s="556" t="s">
        <v>3279</v>
      </c>
      <c r="H22" s="616"/>
      <c r="I22" s="616"/>
      <c r="J22" s="616"/>
    </row>
    <row r="23" spans="3:12" ht="31.5" customHeight="1">
      <c r="C23" s="637" t="s">
        <v>917</v>
      </c>
      <c r="D23" s="478" t="s">
        <v>3282</v>
      </c>
      <c r="E23" s="477"/>
      <c r="F23" s="556" t="s">
        <v>3279</v>
      </c>
      <c r="H23" s="616"/>
      <c r="I23" s="616"/>
      <c r="J23" s="616"/>
    </row>
    <row r="24" spans="3:12" ht="42.75" customHeight="1">
      <c r="C24" s="616"/>
      <c r="D24" s="366" t="s">
        <v>526</v>
      </c>
      <c r="E24" s="367" t="s">
        <v>3283</v>
      </c>
      <c r="F24" s="558"/>
      <c r="H24" s="616"/>
      <c r="I24" s="616"/>
      <c r="J24" s="616"/>
    </row>
    <row r="25" spans="3:12" ht="16.5">
      <c r="C25" s="616"/>
      <c r="D25" s="616"/>
      <c r="E25" s="16"/>
      <c r="F25" s="616"/>
      <c r="H25" s="616"/>
      <c r="I25" s="616"/>
      <c r="J25" s="616"/>
    </row>
    <row r="26" spans="3:12" s="2" customFormat="1" ht="17.45">
      <c r="C26" s="52" t="s">
        <v>892</v>
      </c>
      <c r="D26" s="16"/>
      <c r="E26" s="16"/>
      <c r="F26" s="16"/>
      <c r="G26" s="16"/>
      <c r="H26" s="16"/>
      <c r="I26" s="16"/>
      <c r="J26" s="616"/>
      <c r="K26" s="616"/>
      <c r="L26" s="616"/>
    </row>
    <row r="27" spans="3:12" s="2" customFormat="1" ht="16.5">
      <c r="C27" s="16"/>
      <c r="D27" s="16"/>
      <c r="E27" s="16"/>
      <c r="F27" s="16"/>
      <c r="G27" s="16"/>
      <c r="H27" s="16"/>
      <c r="I27" s="16"/>
      <c r="J27" s="616"/>
      <c r="K27" s="616"/>
      <c r="L27" s="616"/>
    </row>
    <row r="28" spans="3:12" s="2" customFormat="1" ht="28.5" customHeight="1">
      <c r="C28" s="869" t="s">
        <v>893</v>
      </c>
      <c r="D28" s="870"/>
      <c r="E28" s="870"/>
      <c r="F28" s="870"/>
      <c r="G28" s="870"/>
      <c r="H28" s="870"/>
      <c r="I28" s="871"/>
      <c r="J28" s="616"/>
      <c r="K28" s="616"/>
      <c r="L28" s="616"/>
    </row>
    <row r="34" spans="12:13">
      <c r="L34" s="272" t="s">
        <v>3277</v>
      </c>
      <c r="M34" s="370">
        <v>100</v>
      </c>
    </row>
    <row r="35" spans="12:13">
      <c r="L35" s="272" t="s">
        <v>3280</v>
      </c>
      <c r="M35" s="370">
        <v>100</v>
      </c>
    </row>
    <row r="36" spans="12:13">
      <c r="L36" s="272" t="s">
        <v>3281</v>
      </c>
      <c r="M36" s="370">
        <v>100</v>
      </c>
    </row>
    <row r="37" spans="12:13">
      <c r="L37" s="272" t="s">
        <v>3284</v>
      </c>
      <c r="M37" s="370">
        <v>50</v>
      </c>
    </row>
    <row r="38" spans="12:13">
      <c r="L38" s="272" t="s">
        <v>3285</v>
      </c>
      <c r="M38" s="370">
        <v>50</v>
      </c>
    </row>
    <row r="39" spans="12:13">
      <c r="L39" s="272" t="s">
        <v>3286</v>
      </c>
      <c r="M39" s="370">
        <v>50</v>
      </c>
    </row>
    <row r="40" spans="12:13">
      <c r="L40" s="272" t="s">
        <v>3287</v>
      </c>
      <c r="M40" s="370">
        <v>50</v>
      </c>
    </row>
  </sheetData>
  <sheetProtection formatColumns="0"/>
  <mergeCells count="3">
    <mergeCell ref="C28:I28"/>
    <mergeCell ref="C10:I10"/>
    <mergeCell ref="C14:D14"/>
  </mergeCells>
  <pageMargins left="0.70866141732283472" right="0.70866141732283472" top="0.74803149606299213" bottom="0.74803149606299213" header="0.31496062992125984" footer="0.31496062992125984"/>
  <pageSetup paperSize="9" scale="45" fitToHeight="0" orientation="portrait"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0000000}">
          <x14:formula1>
            <xm:f>RS_ValueSource!F44:F45</xm:f>
          </x14:formula1>
          <xm:sqref>E14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06BA-F465-403F-90CF-B52FDCB28F82}">
  <sheetPr codeName="Sheet52">
    <pageSetUpPr fitToPage="1"/>
  </sheetPr>
  <dimension ref="A2:J13"/>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1:10" ht="48" customHeight="1">
      <c r="B2" s="701" t="s">
        <v>3288</v>
      </c>
      <c r="C2" s="701"/>
      <c r="D2" s="701"/>
      <c r="E2" s="701"/>
      <c r="F2" s="701"/>
      <c r="G2" s="701"/>
      <c r="H2" s="701"/>
      <c r="I2" s="701"/>
      <c r="J2" s="701"/>
    </row>
    <row r="3" spans="1:10" ht="32.25" customHeight="1">
      <c r="B3" s="252" t="s">
        <v>436</v>
      </c>
      <c r="C3" s="252" t="s">
        <v>437</v>
      </c>
      <c r="D3" s="252" t="s">
        <v>438</v>
      </c>
      <c r="E3" s="252" t="s">
        <v>69</v>
      </c>
      <c r="F3" s="267" t="s">
        <v>439</v>
      </c>
      <c r="G3" s="252" t="s">
        <v>440</v>
      </c>
      <c r="H3" s="470" t="s">
        <v>604</v>
      </c>
      <c r="I3" s="252" t="s">
        <v>441</v>
      </c>
      <c r="J3" s="252" t="s">
        <v>370</v>
      </c>
    </row>
    <row r="4" spans="1:10" ht="57.75" customHeight="1">
      <c r="B4" s="256" t="s">
        <v>3289</v>
      </c>
      <c r="C4" s="256" t="s">
        <v>3290</v>
      </c>
      <c r="D4" s="257" t="s">
        <v>3291</v>
      </c>
      <c r="E4" s="257" t="s">
        <v>2996</v>
      </c>
      <c r="F4" s="256" t="s">
        <v>660</v>
      </c>
      <c r="G4" s="257"/>
      <c r="H4" s="327"/>
      <c r="I4" s="327" t="s">
        <v>661</v>
      </c>
      <c r="J4" s="336" t="s">
        <v>455</v>
      </c>
    </row>
    <row r="5" spans="1:10" ht="57.75" customHeight="1">
      <c r="B5" s="256" t="s">
        <v>3292</v>
      </c>
      <c r="C5" s="256" t="s">
        <v>3290</v>
      </c>
      <c r="D5" s="257" t="s">
        <v>3291</v>
      </c>
      <c r="E5" s="257" t="s">
        <v>3293</v>
      </c>
      <c r="F5" s="256" t="s">
        <v>446</v>
      </c>
      <c r="G5" s="257" t="s">
        <v>3294</v>
      </c>
      <c r="H5" s="257" t="s">
        <v>3295</v>
      </c>
      <c r="I5" s="328"/>
      <c r="J5" s="336" t="s">
        <v>455</v>
      </c>
    </row>
    <row r="6" spans="1:10" ht="57.75" customHeight="1">
      <c r="A6" s="653"/>
      <c r="B6" s="256" t="s">
        <v>3296</v>
      </c>
      <c r="C6" s="256" t="s">
        <v>3297</v>
      </c>
      <c r="D6" s="257" t="s">
        <v>3298</v>
      </c>
      <c r="E6" s="257" t="s">
        <v>3299</v>
      </c>
      <c r="F6" s="256" t="s">
        <v>446</v>
      </c>
      <c r="G6" s="257" t="s">
        <v>3300</v>
      </c>
      <c r="H6" s="257"/>
      <c r="I6" s="328"/>
      <c r="J6" s="336" t="s">
        <v>455</v>
      </c>
    </row>
    <row r="7" spans="1:10" ht="57.75" customHeight="1">
      <c r="A7" s="653"/>
      <c r="B7" s="256" t="s">
        <v>3301</v>
      </c>
      <c r="C7" s="256" t="s">
        <v>1066</v>
      </c>
      <c r="D7" s="257" t="s">
        <v>1067</v>
      </c>
      <c r="E7" s="257" t="s">
        <v>3302</v>
      </c>
      <c r="F7" s="256" t="s">
        <v>454</v>
      </c>
      <c r="G7" s="257" t="s">
        <v>3303</v>
      </c>
      <c r="H7" s="257"/>
      <c r="I7" s="328"/>
      <c r="J7" s="336" t="s">
        <v>455</v>
      </c>
    </row>
    <row r="8" spans="1:10" ht="57.75" customHeight="1">
      <c r="A8" s="653"/>
      <c r="B8" s="256" t="s">
        <v>3304</v>
      </c>
      <c r="C8" s="256" t="s">
        <v>1071</v>
      </c>
      <c r="D8" s="257" t="s">
        <v>1072</v>
      </c>
      <c r="E8" s="257" t="s">
        <v>3305</v>
      </c>
      <c r="F8" s="256" t="s">
        <v>454</v>
      </c>
      <c r="G8" s="257" t="s">
        <v>3303</v>
      </c>
      <c r="H8" s="257"/>
      <c r="I8" s="328"/>
      <c r="J8" s="336" t="s">
        <v>455</v>
      </c>
    </row>
    <row r="9" spans="1:10" ht="57.75" customHeight="1">
      <c r="A9" s="653"/>
      <c r="B9" s="256" t="s">
        <v>3306</v>
      </c>
      <c r="C9" s="256" t="s">
        <v>1075</v>
      </c>
      <c r="D9" s="257" t="s">
        <v>1076</v>
      </c>
      <c r="E9" s="257" t="s">
        <v>3307</v>
      </c>
      <c r="F9" s="256" t="s">
        <v>454</v>
      </c>
      <c r="G9" s="257" t="s">
        <v>3303</v>
      </c>
      <c r="H9" s="257"/>
      <c r="I9" s="328"/>
      <c r="J9" s="336" t="s">
        <v>455</v>
      </c>
    </row>
    <row r="10" spans="1:10" ht="57.75" customHeight="1">
      <c r="A10" s="653"/>
      <c r="B10" s="256" t="s">
        <v>3308</v>
      </c>
      <c r="C10" s="256" t="s">
        <v>1079</v>
      </c>
      <c r="D10" s="257" t="s">
        <v>1080</v>
      </c>
      <c r="E10" s="257" t="s">
        <v>3309</v>
      </c>
      <c r="F10" s="256" t="s">
        <v>454</v>
      </c>
      <c r="G10" s="257" t="s">
        <v>3303</v>
      </c>
      <c r="H10" s="257"/>
      <c r="I10" s="328"/>
      <c r="J10" s="336" t="s">
        <v>455</v>
      </c>
    </row>
    <row r="11" spans="1:10" ht="57.75" customHeight="1">
      <c r="A11" s="653"/>
      <c r="B11" s="256" t="s">
        <v>3310</v>
      </c>
      <c r="C11" s="256" t="s">
        <v>3311</v>
      </c>
      <c r="D11" s="257" t="s">
        <v>3312</v>
      </c>
      <c r="E11" s="257" t="s">
        <v>3313</v>
      </c>
      <c r="F11" s="256" t="s">
        <v>454</v>
      </c>
      <c r="G11" s="257" t="s">
        <v>3314</v>
      </c>
      <c r="H11" s="257"/>
      <c r="I11" s="328"/>
      <c r="J11" s="336" t="s">
        <v>455</v>
      </c>
    </row>
    <row r="12" spans="1:10" ht="57.75" customHeight="1">
      <c r="A12" s="653"/>
      <c r="B12" s="256" t="s">
        <v>3315</v>
      </c>
      <c r="C12" s="256" t="s">
        <v>3316</v>
      </c>
      <c r="D12" s="257" t="s">
        <v>3317</v>
      </c>
      <c r="E12" s="257" t="s">
        <v>3318</v>
      </c>
      <c r="F12" s="256" t="s">
        <v>454</v>
      </c>
      <c r="G12" s="257" t="s">
        <v>3314</v>
      </c>
      <c r="H12" s="257"/>
      <c r="I12" s="328"/>
      <c r="J12" s="336" t="s">
        <v>455</v>
      </c>
    </row>
    <row r="13" spans="1:10" ht="57.75" customHeight="1">
      <c r="A13" s="653"/>
      <c r="B13" s="256" t="s">
        <v>3319</v>
      </c>
      <c r="C13" s="256" t="s">
        <v>3320</v>
      </c>
      <c r="D13" s="257" t="s">
        <v>3321</v>
      </c>
      <c r="E13" s="257" t="s">
        <v>3322</v>
      </c>
      <c r="F13" s="256" t="s">
        <v>454</v>
      </c>
      <c r="G13" s="257" t="s">
        <v>3314</v>
      </c>
      <c r="H13" s="257"/>
      <c r="I13" s="328"/>
      <c r="J13" s="336" t="s">
        <v>455</v>
      </c>
    </row>
  </sheetData>
  <mergeCells count="1">
    <mergeCell ref="B2:J2"/>
  </mergeCells>
  <phoneticPr fontId="96" type="noConversion"/>
  <conditionalFormatting sqref="B6:B9">
    <cfRule type="expression" dxfId="127" priority="66">
      <formula>OR($J6="New",$J6="Updated")</formula>
    </cfRule>
  </conditionalFormatting>
  <conditionalFormatting sqref="B7:C7">
    <cfRule type="expression" dxfId="126" priority="130">
      <formula>OR($J7="New",$J7="Updated")</formula>
    </cfRule>
  </conditionalFormatting>
  <conditionalFormatting sqref="B4:G4 B5:I13 I4">
    <cfRule type="expression" dxfId="125" priority="135">
      <formula>OR($J4="New",$J4="Updated")</formula>
    </cfRule>
  </conditionalFormatting>
  <conditionalFormatting sqref="C8:C10">
    <cfRule type="expression" dxfId="124" priority="76">
      <formula>OR($J8="New",$J8="Updated")</formula>
    </cfRule>
  </conditionalFormatting>
  <conditionalFormatting sqref="C11:E13">
    <cfRule type="expression" dxfId="123" priority="35">
      <formula>OR($J11="New",$J11="Updated")</formula>
    </cfRule>
  </conditionalFormatting>
  <conditionalFormatting sqref="D3">
    <cfRule type="expression" dxfId="122" priority="1">
      <formula>OR($I3="New",$I3="Updated")</formula>
    </cfRule>
  </conditionalFormatting>
  <conditionalFormatting sqref="D7:D10">
    <cfRule type="expression" dxfId="121" priority="43">
      <formula>OR($J7="New",$J7="Updated")</formula>
    </cfRule>
  </conditionalFormatting>
  <conditionalFormatting sqref="E8:E10">
    <cfRule type="expression" dxfId="120" priority="37">
      <formula>OR($J8="New",$J8="Updated")</formula>
    </cfRule>
  </conditionalFormatting>
  <conditionalFormatting sqref="F4:F13">
    <cfRule type="cellIs" dxfId="119" priority="131" stopIfTrue="1" operator="equal">
      <formula>"Validation"</formula>
    </cfRule>
    <cfRule type="cellIs" dxfId="118" priority="132" operator="equal">
      <formula>"Pre-populated"</formula>
    </cfRule>
  </conditionalFormatting>
  <conditionalFormatting sqref="F6:F13">
    <cfRule type="cellIs" dxfId="117" priority="60" stopIfTrue="1" operator="equal">
      <formula>"Validation"</formula>
    </cfRule>
    <cfRule type="cellIs" dxfId="116" priority="61" operator="equal">
      <formula>"Pre-populated"</formula>
    </cfRule>
  </conditionalFormatting>
  <conditionalFormatting sqref="F11:F13">
    <cfRule type="expression" dxfId="115" priority="64">
      <formula>OR($J11="New",$J11="Updated")</formula>
    </cfRule>
  </conditionalFormatting>
  <conditionalFormatting sqref="F13">
    <cfRule type="cellIs" dxfId="114" priority="50" stopIfTrue="1" operator="equal">
      <formula>"Validation"</formula>
    </cfRule>
    <cfRule type="cellIs" dxfId="113" priority="51" operator="equal">
      <formula>"Pre-populated"</formula>
    </cfRule>
    <cfRule type="expression" dxfId="112" priority="54">
      <formula>OR($J13="New",$J13="Updated")</formula>
    </cfRule>
  </conditionalFormatting>
  <conditionalFormatting sqref="F8:H10">
    <cfRule type="expression" dxfId="111" priority="90">
      <formula>OR($J8="New",$J8="Updated")</formula>
    </cfRule>
  </conditionalFormatting>
  <conditionalFormatting sqref="G11:H13">
    <cfRule type="expression" dxfId="110" priority="46">
      <formula>OR($J11="New",$J11="Updated")</formula>
    </cfRule>
  </conditionalFormatting>
  <conditionalFormatting sqref="H3:H4">
    <cfRule type="expression" dxfId="109" priority="5">
      <formula>OR($J3="New",$J3="Updated")</formula>
    </cfRule>
  </conditionalFormatting>
  <conditionalFormatting sqref="I8:I10">
    <cfRule type="expression" dxfId="108" priority="2">
      <formula>OR($J8="New",$J8="Updated")</formula>
    </cfRule>
  </conditionalFormatting>
  <conditionalFormatting sqref="I12:I13">
    <cfRule type="expression" dxfId="107" priority="55">
      <formula>OR($J12="New",$J12="Updated")</formula>
    </cfRule>
  </conditionalFormatting>
  <conditionalFormatting sqref="J4:J13">
    <cfRule type="cellIs" dxfId="106" priority="52" operator="equal">
      <formula>"Updated"</formula>
    </cfRule>
    <cfRule type="cellIs" dxfId="105" priority="53"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7FC9053-9BEE-4E0C-BCE2-7589C445E9AA}">
          <x14:formula1>
            <xm:f>RS_ValueSource!$E$49:$E$52</xm:f>
          </x14:formula1>
          <xm:sqref>F4:F13</xm:sqref>
        </x14:dataValidation>
        <x14:dataValidation type="list" allowBlank="1" showInputMessage="1" showErrorMessage="1" xr:uid="{06ACD206-7721-4467-AF80-D293835A844F}">
          <x14:formula1>
            <xm:f>RS_ValueSource!$E$46:$E$48</xm:f>
          </x14:formula1>
          <xm:sqref>J4:J13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pageSetUpPr fitToPage="1"/>
  </sheetPr>
  <dimension ref="A1:Q44"/>
  <sheetViews>
    <sheetView showGridLines="0" zoomScale="70" zoomScaleNormal="70" zoomScaleSheetLayoutView="100" workbookViewId="0"/>
  </sheetViews>
  <sheetFormatPr defaultRowHeight="14.45"/>
  <cols>
    <col min="1" max="1" width="2" style="2" customWidth="1"/>
    <col min="2" max="2" width="4.28515625" style="2" customWidth="1"/>
    <col min="3" max="3" width="37.28515625" style="2" bestFit="1" customWidth="1"/>
    <col min="4" max="11" width="20.28515625" style="2" customWidth="1"/>
    <col min="12" max="12" width="48.7109375" style="2" customWidth="1"/>
    <col min="13" max="13" width="4.42578125" style="2" customWidth="1"/>
    <col min="14" max="17" width="25" style="2" customWidth="1"/>
  </cols>
  <sheetData>
    <row r="1" spans="1:17" s="16" customFormat="1" ht="16.5">
      <c r="A1" s="3" t="s">
        <v>3323</v>
      </c>
    </row>
    <row r="2" spans="1:17" s="16" customFormat="1" ht="16.5">
      <c r="A2" s="3"/>
    </row>
    <row r="3" spans="1:17" s="16" customFormat="1" ht="16.5">
      <c r="A3" s="3"/>
    </row>
    <row r="4" spans="1:17" s="16" customFormat="1" ht="21">
      <c r="A4" s="3"/>
      <c r="B4" s="170" t="s">
        <v>365</v>
      </c>
      <c r="C4" s="290"/>
      <c r="D4" s="163"/>
      <c r="E4" s="163"/>
      <c r="F4" s="163"/>
      <c r="G4" s="8"/>
      <c r="H4" s="171"/>
      <c r="I4" s="171"/>
      <c r="J4" s="171"/>
      <c r="K4" s="171"/>
      <c r="L4" s="8"/>
      <c r="M4" s="8"/>
      <c r="N4" s="8"/>
      <c r="O4" s="8"/>
      <c r="P4" s="8" t="s">
        <v>395</v>
      </c>
      <c r="Q4" s="214" t="str">
        <f>'010'!E8</f>
        <v>1234</v>
      </c>
    </row>
    <row r="5" spans="1:17" s="16" customFormat="1" ht="16.5">
      <c r="A5" s="3"/>
      <c r="B5" s="164"/>
      <c r="C5" s="164"/>
      <c r="D5" s="165"/>
      <c r="E5" s="165"/>
      <c r="F5" s="165"/>
      <c r="G5" s="166"/>
    </row>
    <row r="6" spans="1:17" s="16" customFormat="1" ht="17.45">
      <c r="A6" s="3"/>
      <c r="C6" s="191" t="s">
        <v>3324</v>
      </c>
      <c r="D6" s="191"/>
      <c r="E6" s="163"/>
      <c r="F6" s="163"/>
      <c r="G6" s="8"/>
      <c r="H6" s="171"/>
      <c r="I6" s="171"/>
      <c r="J6" s="171"/>
      <c r="K6" s="171"/>
      <c r="L6" s="171"/>
      <c r="M6" s="171"/>
      <c r="N6" s="171"/>
      <c r="O6" s="171"/>
      <c r="P6" s="171"/>
    </row>
    <row r="7" spans="1:17" s="16" customFormat="1" ht="17.45">
      <c r="A7" s="3"/>
      <c r="B7" s="164"/>
      <c r="C7" s="76"/>
      <c r="D7" s="165"/>
      <c r="E7" s="165"/>
      <c r="F7" s="165"/>
      <c r="G7" s="166"/>
      <c r="H7" s="165"/>
      <c r="I7" s="165"/>
    </row>
    <row r="8" spans="1:17" s="16" customFormat="1" ht="17.45">
      <c r="B8" s="164"/>
      <c r="C8" s="172" t="s">
        <v>2363</v>
      </c>
      <c r="D8" s="173"/>
      <c r="E8" s="173"/>
      <c r="F8" s="173"/>
      <c r="G8" s="174"/>
      <c r="H8" s="173"/>
      <c r="I8" s="173"/>
      <c r="J8" s="175"/>
      <c r="K8" s="175"/>
      <c r="L8" s="175"/>
      <c r="M8" s="175"/>
      <c r="N8" s="175"/>
      <c r="O8" s="175"/>
      <c r="P8" s="175"/>
      <c r="Q8" s="175"/>
    </row>
    <row r="9" spans="1:17" s="16" customFormat="1" ht="16.5"/>
    <row r="10" spans="1:17" s="16" customFormat="1" ht="63.75" customHeight="1">
      <c r="C10" s="1028" t="s">
        <v>3325</v>
      </c>
      <c r="D10" s="1029"/>
      <c r="E10" s="1029"/>
      <c r="F10" s="1029"/>
      <c r="G10" s="1029"/>
      <c r="H10" s="1029"/>
      <c r="I10" s="1029"/>
      <c r="J10" s="1029"/>
      <c r="K10" s="1029"/>
      <c r="L10" s="1029"/>
      <c r="M10" s="1029"/>
      <c r="N10" s="1029"/>
      <c r="O10" s="1029"/>
      <c r="P10" s="1029"/>
      <c r="Q10" s="1030"/>
    </row>
    <row r="11" spans="1:17" s="16" customFormat="1" ht="16.5">
      <c r="D11" s="279"/>
      <c r="E11" s="279"/>
      <c r="F11" s="279"/>
      <c r="G11" s="279"/>
      <c r="H11" s="279"/>
      <c r="I11" s="279"/>
      <c r="J11" s="279"/>
      <c r="K11" s="279"/>
      <c r="N11" s="280"/>
      <c r="O11" s="279"/>
      <c r="P11" s="279"/>
      <c r="Q11" s="279"/>
    </row>
    <row r="12" spans="1:17" s="16" customFormat="1" ht="17.45">
      <c r="C12" s="176" t="s">
        <v>886</v>
      </c>
      <c r="D12" s="279"/>
      <c r="E12" s="279"/>
      <c r="F12" s="279"/>
      <c r="G12" s="279"/>
      <c r="H12" s="279"/>
      <c r="I12" s="279"/>
      <c r="J12" s="279"/>
      <c r="K12" s="279"/>
      <c r="N12" s="280"/>
      <c r="O12" s="279"/>
      <c r="P12" s="279"/>
      <c r="Q12" s="279"/>
    </row>
    <row r="13" spans="1:17" s="16" customFormat="1" ht="17.45">
      <c r="C13" s="176"/>
    </row>
    <row r="14" spans="1:17" ht="20.100000000000001" customHeight="1">
      <c r="A14" s="616"/>
      <c r="B14" s="654"/>
      <c r="C14" s="844" t="s">
        <v>2365</v>
      </c>
      <c r="D14" s="787" t="s">
        <v>3326</v>
      </c>
      <c r="E14" s="787" t="s">
        <v>3327</v>
      </c>
      <c r="F14" s="787" t="s">
        <v>3328</v>
      </c>
      <c r="G14" s="787" t="s">
        <v>3329</v>
      </c>
      <c r="H14" s="787" t="s">
        <v>3330</v>
      </c>
      <c r="I14" s="787" t="s">
        <v>3331</v>
      </c>
      <c r="J14" s="787" t="s">
        <v>3332</v>
      </c>
      <c r="K14" s="850" t="s">
        <v>3329</v>
      </c>
      <c r="L14" s="849" t="s">
        <v>3333</v>
      </c>
      <c r="M14" s="277"/>
      <c r="N14" s="850" t="s">
        <v>3334</v>
      </c>
      <c r="O14" s="850" t="s">
        <v>3335</v>
      </c>
      <c r="P14" s="850" t="s">
        <v>3336</v>
      </c>
      <c r="Q14" s="850" t="s">
        <v>3337</v>
      </c>
    </row>
    <row r="15" spans="1:17" ht="20.100000000000001" customHeight="1">
      <c r="A15" s="616"/>
      <c r="B15" s="655"/>
      <c r="C15" s="773"/>
      <c r="D15" s="788"/>
      <c r="E15" s="788"/>
      <c r="F15" s="788"/>
      <c r="G15" s="788"/>
      <c r="H15" s="788"/>
      <c r="I15" s="788"/>
      <c r="J15" s="788"/>
      <c r="K15" s="1034"/>
      <c r="L15" s="1004"/>
      <c r="M15" s="277"/>
      <c r="N15" s="1034"/>
      <c r="O15" s="1034"/>
      <c r="P15" s="1034"/>
      <c r="Q15" s="1034"/>
    </row>
    <row r="16" spans="1:17" ht="20.100000000000001" customHeight="1">
      <c r="A16" s="616"/>
      <c r="B16" s="655"/>
      <c r="C16" s="773"/>
      <c r="D16" s="789"/>
      <c r="E16" s="789"/>
      <c r="F16" s="789"/>
      <c r="G16" s="789"/>
      <c r="H16" s="789"/>
      <c r="I16" s="789"/>
      <c r="J16" s="789"/>
      <c r="K16" s="745"/>
      <c r="L16" s="1004"/>
      <c r="M16" s="277"/>
      <c r="N16" s="745"/>
      <c r="O16" s="745"/>
      <c r="P16" s="745"/>
      <c r="Q16" s="745"/>
    </row>
    <row r="17" spans="2:17" ht="25.5" customHeight="1">
      <c r="B17" s="276"/>
      <c r="C17" s="845"/>
      <c r="D17" s="54" t="s">
        <v>514</v>
      </c>
      <c r="E17" s="54" t="s">
        <v>515</v>
      </c>
      <c r="F17" s="54" t="s">
        <v>536</v>
      </c>
      <c r="G17" s="54" t="s">
        <v>537</v>
      </c>
      <c r="H17" s="54" t="s">
        <v>538</v>
      </c>
      <c r="I17" s="54" t="s">
        <v>539</v>
      </c>
      <c r="J17" s="54" t="s">
        <v>540</v>
      </c>
      <c r="K17" s="274" t="s">
        <v>541</v>
      </c>
      <c r="L17" s="1035"/>
      <c r="M17" s="277"/>
      <c r="N17" s="274" t="s">
        <v>542</v>
      </c>
      <c r="O17" s="274" t="s">
        <v>543</v>
      </c>
      <c r="P17" s="274" t="s">
        <v>895</v>
      </c>
      <c r="Q17" s="274" t="s">
        <v>896</v>
      </c>
    </row>
    <row r="18" spans="2:17" s="2" customFormat="1" ht="39" customHeight="1">
      <c r="B18" s="275"/>
      <c r="C18" s="179" t="s">
        <v>2372</v>
      </c>
      <c r="D18" s="222">
        <v>0</v>
      </c>
      <c r="E18" s="222">
        <v>0</v>
      </c>
      <c r="F18" s="222">
        <v>0</v>
      </c>
      <c r="G18" s="344" t="s">
        <v>3338</v>
      </c>
      <c r="H18" s="222">
        <v>0</v>
      </c>
      <c r="I18" s="222">
        <v>0</v>
      </c>
      <c r="J18" s="222">
        <v>0</v>
      </c>
      <c r="K18" s="344" t="s">
        <v>3339</v>
      </c>
      <c r="L18" s="222">
        <v>0</v>
      </c>
      <c r="M18" s="278"/>
      <c r="N18" s="222">
        <v>0</v>
      </c>
      <c r="O18" s="222">
        <v>0</v>
      </c>
      <c r="P18" s="222">
        <v>0</v>
      </c>
      <c r="Q18" s="222">
        <v>0</v>
      </c>
    </row>
    <row r="19" spans="2:17" s="2" customFormat="1" ht="39" hidden="1" customHeight="1">
      <c r="B19" s="275"/>
      <c r="C19" s="179" t="s">
        <v>2377</v>
      </c>
      <c r="D19" s="222">
        <v>0</v>
      </c>
      <c r="E19" s="222">
        <v>0</v>
      </c>
      <c r="F19" s="222">
        <v>0</v>
      </c>
      <c r="G19" s="344" t="s">
        <v>3338</v>
      </c>
      <c r="H19" s="222">
        <v>0</v>
      </c>
      <c r="I19" s="222">
        <v>0</v>
      </c>
      <c r="J19" s="222">
        <v>0</v>
      </c>
      <c r="K19" s="344" t="s">
        <v>3339</v>
      </c>
      <c r="L19" s="222">
        <v>0</v>
      </c>
      <c r="M19" s="278"/>
      <c r="N19" s="222">
        <v>0</v>
      </c>
      <c r="O19" s="222">
        <v>0</v>
      </c>
      <c r="P19" s="222">
        <v>0</v>
      </c>
      <c r="Q19" s="222">
        <v>0</v>
      </c>
    </row>
    <row r="20" spans="2:17" s="2" customFormat="1" ht="39" customHeight="1">
      <c r="B20" s="275"/>
      <c r="C20" s="179" t="s">
        <v>2378</v>
      </c>
      <c r="D20" s="222">
        <v>0</v>
      </c>
      <c r="E20" s="222">
        <v>0</v>
      </c>
      <c r="F20" s="222">
        <v>0</v>
      </c>
      <c r="G20" s="344" t="s">
        <v>3338</v>
      </c>
      <c r="H20" s="222">
        <v>0</v>
      </c>
      <c r="I20" s="222">
        <v>0</v>
      </c>
      <c r="J20" s="222">
        <v>0</v>
      </c>
      <c r="K20" s="344" t="s">
        <v>3339</v>
      </c>
      <c r="L20" s="222">
        <v>0</v>
      </c>
      <c r="M20" s="278"/>
      <c r="N20" s="222">
        <v>0</v>
      </c>
      <c r="O20" s="222">
        <v>0</v>
      </c>
      <c r="P20" s="222">
        <v>0</v>
      </c>
      <c r="Q20" s="222">
        <v>0</v>
      </c>
    </row>
    <row r="21" spans="2:17" s="2" customFormat="1" ht="65.25" customHeight="1">
      <c r="B21" s="275"/>
      <c r="C21" s="559" t="s">
        <v>526</v>
      </c>
      <c r="D21" s="344" t="s">
        <v>3340</v>
      </c>
      <c r="E21" s="222">
        <v>0</v>
      </c>
      <c r="F21" s="222">
        <v>0</v>
      </c>
      <c r="G21" s="344" t="s">
        <v>3338</v>
      </c>
      <c r="H21" s="344" t="s">
        <v>3341</v>
      </c>
      <c r="I21" s="222">
        <v>0</v>
      </c>
      <c r="J21" s="222">
        <v>0</v>
      </c>
      <c r="K21" s="344" t="s">
        <v>3339</v>
      </c>
      <c r="L21" s="484"/>
      <c r="M21" s="278"/>
      <c r="N21" s="222">
        <v>0</v>
      </c>
      <c r="O21" s="222">
        <v>0</v>
      </c>
      <c r="P21" s="222">
        <v>0</v>
      </c>
      <c r="Q21" s="222">
        <v>0</v>
      </c>
    </row>
    <row r="22" spans="2:17" ht="24.75" customHeight="1">
      <c r="B22" s="616"/>
      <c r="C22" s="616"/>
      <c r="D22" s="616"/>
      <c r="E22" s="16"/>
      <c r="F22" s="16"/>
      <c r="G22" s="616"/>
      <c r="H22" s="616"/>
      <c r="I22" s="16"/>
      <c r="J22" s="16"/>
      <c r="K22" s="616"/>
      <c r="L22" s="616"/>
      <c r="M22" s="616"/>
      <c r="N22" s="616"/>
      <c r="O22" s="616"/>
      <c r="P22" s="616"/>
      <c r="Q22" s="616"/>
    </row>
    <row r="23" spans="2:17" s="2" customFormat="1" ht="17.45">
      <c r="B23" s="616"/>
      <c r="C23" s="52" t="s">
        <v>892</v>
      </c>
      <c r="D23" s="16"/>
      <c r="E23" s="16"/>
      <c r="F23" s="16"/>
      <c r="G23" s="16"/>
      <c r="H23" s="16"/>
      <c r="I23" s="16"/>
      <c r="J23" s="16"/>
      <c r="K23" s="16"/>
      <c r="L23" s="16"/>
      <c r="M23" s="16"/>
      <c r="N23" s="16"/>
      <c r="O23" s="16"/>
      <c r="P23" s="16"/>
      <c r="Q23" s="16"/>
    </row>
    <row r="24" spans="2:17" s="2" customFormat="1" ht="16.5">
      <c r="B24" s="616"/>
      <c r="C24" s="16"/>
      <c r="D24" s="16"/>
      <c r="E24" s="16"/>
      <c r="F24" s="16"/>
      <c r="G24" s="16"/>
      <c r="H24" s="16"/>
      <c r="I24" s="16"/>
      <c r="J24" s="16"/>
      <c r="K24" s="16"/>
      <c r="L24" s="16"/>
      <c r="M24" s="16"/>
      <c r="N24" s="16"/>
      <c r="O24" s="16"/>
      <c r="P24" s="16"/>
      <c r="Q24" s="16"/>
    </row>
    <row r="25" spans="2:17" s="2" customFormat="1" ht="14.25" customHeight="1">
      <c r="B25" s="616"/>
      <c r="C25" s="1031"/>
      <c r="D25" s="1032"/>
      <c r="E25" s="1032"/>
      <c r="F25" s="1032"/>
      <c r="G25" s="1032"/>
      <c r="H25" s="1032"/>
      <c r="I25" s="1032"/>
      <c r="J25" s="1032"/>
      <c r="K25" s="1032"/>
      <c r="L25" s="1032"/>
      <c r="M25" s="1032"/>
      <c r="N25" s="1032"/>
      <c r="O25" s="1032"/>
      <c r="P25" s="1032"/>
      <c r="Q25" s="1033"/>
    </row>
    <row r="28" spans="2:17" s="16" customFormat="1" ht="17.45">
      <c r="B28" s="164"/>
      <c r="C28" s="172" t="s">
        <v>2383</v>
      </c>
      <c r="D28" s="173"/>
      <c r="E28" s="173"/>
      <c r="F28" s="173"/>
      <c r="G28" s="174"/>
      <c r="H28" s="173"/>
      <c r="I28" s="173"/>
      <c r="J28" s="175"/>
      <c r="K28" s="175"/>
      <c r="L28" s="175"/>
      <c r="M28" s="175"/>
      <c r="N28" s="175"/>
      <c r="O28" s="175"/>
      <c r="P28" s="175"/>
      <c r="Q28" s="175"/>
    </row>
    <row r="29" spans="2:17" s="16" customFormat="1" ht="16.5"/>
    <row r="30" spans="2:17" s="16" customFormat="1" ht="64.150000000000006" customHeight="1">
      <c r="C30" s="882" t="s">
        <v>3342</v>
      </c>
      <c r="D30" s="883"/>
      <c r="E30" s="883"/>
      <c r="F30" s="883"/>
      <c r="G30" s="883"/>
      <c r="H30" s="883"/>
      <c r="I30" s="1027"/>
    </row>
    <row r="31" spans="2:17" s="16" customFormat="1" ht="16.5">
      <c r="D31" s="279"/>
      <c r="E31" s="279"/>
      <c r="F31" s="279"/>
      <c r="G31" s="279"/>
      <c r="H31" s="279"/>
      <c r="I31" s="279"/>
    </row>
    <row r="32" spans="2:17" s="16" customFormat="1" ht="17.45">
      <c r="C32" s="176" t="s">
        <v>886</v>
      </c>
      <c r="D32" s="279"/>
      <c r="E32" s="279"/>
      <c r="F32" s="279"/>
      <c r="G32" s="279"/>
      <c r="H32" s="279"/>
      <c r="I32" s="279"/>
      <c r="J32" s="279"/>
      <c r="K32" s="279"/>
      <c r="N32" s="280"/>
      <c r="O32" s="279"/>
      <c r="P32" s="279"/>
      <c r="Q32" s="279"/>
    </row>
    <row r="33" spans="2:17" s="16" customFormat="1" ht="17.45">
      <c r="C33" s="176"/>
    </row>
    <row r="34" spans="2:17" ht="34.5" customHeight="1" thickBot="1">
      <c r="B34" s="654"/>
      <c r="C34" s="844" t="s">
        <v>2365</v>
      </c>
      <c r="D34" s="787" t="s">
        <v>3343</v>
      </c>
      <c r="E34" s="787" t="s">
        <v>3344</v>
      </c>
      <c r="F34" s="787" t="s">
        <v>3345</v>
      </c>
      <c r="G34" s="848" t="s">
        <v>3333</v>
      </c>
      <c r="H34" s="849"/>
      <c r="I34" s="849"/>
      <c r="J34" s="1036"/>
      <c r="K34" s="1036"/>
      <c r="L34" s="1036"/>
      <c r="M34" s="281"/>
      <c r="N34" s="1036"/>
      <c r="O34" s="1036"/>
      <c r="P34" s="1036"/>
      <c r="Q34" s="1038"/>
    </row>
    <row r="35" spans="2:17" ht="34.5" customHeight="1" thickTop="1" thickBot="1">
      <c r="B35" s="655"/>
      <c r="C35" s="773"/>
      <c r="D35" s="788"/>
      <c r="E35" s="788"/>
      <c r="F35" s="788"/>
      <c r="G35" s="914"/>
      <c r="H35" s="1004"/>
      <c r="I35" s="1004"/>
      <c r="J35" s="1037"/>
      <c r="K35" s="1037"/>
      <c r="L35" s="1037"/>
      <c r="M35" s="282"/>
      <c r="N35" s="1037"/>
      <c r="O35" s="1037"/>
      <c r="P35" s="1037"/>
      <c r="Q35" s="1039"/>
    </row>
    <row r="36" spans="2:17" ht="34.5" customHeight="1" thickTop="1" thickBot="1">
      <c r="B36" s="655"/>
      <c r="C36" s="773"/>
      <c r="D36" s="789"/>
      <c r="E36" s="789"/>
      <c r="F36" s="789"/>
      <c r="G36" s="914"/>
      <c r="H36" s="1004"/>
      <c r="I36" s="1004"/>
      <c r="J36" s="1037"/>
      <c r="K36" s="1037"/>
      <c r="L36" s="1037"/>
      <c r="M36" s="282"/>
      <c r="N36" s="1037"/>
      <c r="O36" s="1037"/>
      <c r="P36" s="1037"/>
      <c r="Q36" s="1039"/>
    </row>
    <row r="37" spans="2:17" ht="25.5" customHeight="1" thickTop="1" thickBot="1">
      <c r="B37" s="276"/>
      <c r="C37" s="845"/>
      <c r="D37" s="54" t="s">
        <v>897</v>
      </c>
      <c r="E37" s="54" t="s">
        <v>898</v>
      </c>
      <c r="F37" s="54" t="s">
        <v>899</v>
      </c>
      <c r="G37" s="914"/>
      <c r="H37" s="1004"/>
      <c r="I37" s="1004"/>
      <c r="J37" s="282"/>
      <c r="K37" s="282"/>
      <c r="L37" s="1037"/>
      <c r="M37" s="282"/>
      <c r="N37" s="282"/>
      <c r="O37" s="282"/>
      <c r="P37" s="282"/>
      <c r="Q37" s="283"/>
    </row>
    <row r="38" spans="2:17" s="2" customFormat="1" ht="34.5" customHeight="1" thickTop="1" thickBot="1">
      <c r="B38" s="275"/>
      <c r="C38" s="179" t="s">
        <v>2372</v>
      </c>
      <c r="D38" s="222">
        <v>0</v>
      </c>
      <c r="E38" s="222">
        <v>0</v>
      </c>
      <c r="F38" s="222">
        <v>0</v>
      </c>
      <c r="G38" s="286"/>
      <c r="H38" s="287"/>
      <c r="I38" s="288"/>
      <c r="J38" s="284"/>
      <c r="K38" s="284"/>
      <c r="L38" s="284"/>
      <c r="M38" s="284"/>
      <c r="N38" s="284"/>
      <c r="O38" s="284"/>
      <c r="P38" s="284"/>
      <c r="Q38" s="285"/>
    </row>
    <row r="39" spans="2:17" s="2" customFormat="1" ht="34.5" hidden="1" customHeight="1" thickTop="1" thickBot="1">
      <c r="B39" s="275"/>
      <c r="C39" s="179" t="s">
        <v>2377</v>
      </c>
      <c r="D39" s="222">
        <v>0</v>
      </c>
      <c r="E39" s="222">
        <v>0</v>
      </c>
      <c r="F39" s="222">
        <v>0</v>
      </c>
      <c r="G39" s="289"/>
      <c r="H39" s="560"/>
      <c r="I39" s="561"/>
      <c r="J39" s="284"/>
      <c r="K39" s="284"/>
      <c r="L39" s="284"/>
      <c r="M39" s="284"/>
      <c r="N39" s="284"/>
      <c r="O39" s="284"/>
      <c r="P39" s="284"/>
      <c r="Q39" s="285"/>
    </row>
    <row r="40" spans="2:17" s="2" customFormat="1" ht="34.5" customHeight="1" thickTop="1" thickBot="1">
      <c r="B40" s="275"/>
      <c r="C40" s="179" t="s">
        <v>2378</v>
      </c>
      <c r="D40" s="222">
        <v>0</v>
      </c>
      <c r="E40" s="222">
        <v>0</v>
      </c>
      <c r="F40" s="222">
        <v>0</v>
      </c>
      <c r="G40" s="289"/>
      <c r="H40" s="560"/>
      <c r="I40" s="561"/>
      <c r="J40" s="284"/>
      <c r="K40" s="284"/>
      <c r="L40" s="284"/>
      <c r="M40" s="284"/>
      <c r="N40" s="284"/>
      <c r="O40" s="284"/>
      <c r="P40" s="284"/>
      <c r="Q40" s="285"/>
    </row>
    <row r="41" spans="2:17" ht="30" customHeight="1" thickTop="1">
      <c r="B41" s="616"/>
      <c r="C41" s="616"/>
      <c r="D41" s="616"/>
      <c r="E41" s="616"/>
      <c r="F41" s="616"/>
      <c r="G41" s="616"/>
      <c r="H41" s="616"/>
      <c r="I41" s="616"/>
      <c r="J41" s="616"/>
      <c r="K41" s="616"/>
      <c r="L41" s="616"/>
      <c r="M41" s="616"/>
      <c r="N41" s="616"/>
      <c r="O41" s="616"/>
      <c r="P41" s="616"/>
      <c r="Q41" s="616"/>
    </row>
    <row r="42" spans="2:17" s="2" customFormat="1" ht="17.45">
      <c r="B42" s="616"/>
      <c r="C42" s="52" t="s">
        <v>892</v>
      </c>
      <c r="D42" s="16"/>
      <c r="E42" s="16"/>
      <c r="F42" s="16"/>
      <c r="G42" s="16"/>
      <c r="H42" s="16"/>
      <c r="I42" s="16"/>
      <c r="J42" s="16"/>
      <c r="K42" s="16"/>
      <c r="L42" s="16"/>
      <c r="M42" s="16"/>
      <c r="N42" s="16"/>
      <c r="O42" s="16"/>
      <c r="P42" s="16"/>
      <c r="Q42" s="16"/>
    </row>
    <row r="43" spans="2:17" s="2" customFormat="1" ht="16.5">
      <c r="B43" s="616"/>
      <c r="C43" s="16"/>
      <c r="D43" s="16"/>
      <c r="E43" s="16"/>
      <c r="F43" s="16"/>
      <c r="G43" s="16"/>
      <c r="H43" s="16"/>
      <c r="I43" s="16"/>
      <c r="J43" s="16"/>
      <c r="K43" s="16"/>
      <c r="L43" s="16"/>
      <c r="M43" s="16"/>
      <c r="N43" s="16"/>
      <c r="O43" s="16"/>
      <c r="P43" s="16"/>
      <c r="Q43" s="16"/>
    </row>
    <row r="44" spans="2:17" s="2" customFormat="1" ht="18" customHeight="1">
      <c r="B44" s="616"/>
      <c r="C44" s="1031"/>
      <c r="D44" s="1032"/>
      <c r="E44" s="1032"/>
      <c r="F44" s="1032"/>
      <c r="G44" s="1032"/>
      <c r="H44" s="1032"/>
      <c r="I44" s="1032"/>
      <c r="J44" s="1032"/>
      <c r="K44" s="1032"/>
      <c r="L44" s="1032"/>
      <c r="M44" s="1032"/>
      <c r="N44" s="1032"/>
      <c r="O44" s="1032"/>
      <c r="P44" s="1032"/>
      <c r="Q44" s="1033"/>
    </row>
  </sheetData>
  <sheetProtection formatColumns="0"/>
  <mergeCells count="30">
    <mergeCell ref="C44:Q44"/>
    <mergeCell ref="G34:I37"/>
    <mergeCell ref="J34:J36"/>
    <mergeCell ref="K34:K36"/>
    <mergeCell ref="L34:L37"/>
    <mergeCell ref="C34:C37"/>
    <mergeCell ref="D34:D36"/>
    <mergeCell ref="E34:E36"/>
    <mergeCell ref="F34:F36"/>
    <mergeCell ref="Q14:Q16"/>
    <mergeCell ref="N34:N36"/>
    <mergeCell ref="O34:O36"/>
    <mergeCell ref="P34:P36"/>
    <mergeCell ref="Q34:Q36"/>
    <mergeCell ref="C30:I30"/>
    <mergeCell ref="C10:Q10"/>
    <mergeCell ref="C25:Q25"/>
    <mergeCell ref="G14:G16"/>
    <mergeCell ref="H14:H16"/>
    <mergeCell ref="J14:J16"/>
    <mergeCell ref="D14:D16"/>
    <mergeCell ref="E14:E16"/>
    <mergeCell ref="F14:F16"/>
    <mergeCell ref="C14:C17"/>
    <mergeCell ref="I14:I16"/>
    <mergeCell ref="K14:K16"/>
    <mergeCell ref="N14:N16"/>
    <mergeCell ref="O14:O16"/>
    <mergeCell ref="P14:P16"/>
    <mergeCell ref="L14:L17"/>
  </mergeCells>
  <pageMargins left="0.70866141732283472" right="0.70866141732283472" top="0.74803149606299213" bottom="0.74803149606299213" header="0.31496062992125984" footer="0.31496062992125984"/>
  <pageSetup paperSize="9" scale="35"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938FF-C4F0-4A49-AB46-BE940036B8D9}">
  <sheetPr codeName="Sheet27">
    <pageSetUpPr fitToPage="1"/>
  </sheetPr>
  <dimension ref="B2:J5"/>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4" width="39.7109375" style="250" customWidth="1"/>
    <col min="5"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01" t="s">
        <v>3346</v>
      </c>
      <c r="C2" s="701"/>
      <c r="D2" s="701"/>
      <c r="E2" s="701"/>
      <c r="F2" s="701"/>
      <c r="G2" s="701"/>
      <c r="H2" s="701"/>
      <c r="I2" s="701"/>
      <c r="J2" s="701"/>
    </row>
    <row r="3" spans="2:10" ht="32.25" customHeight="1">
      <c r="B3" s="252" t="s">
        <v>436</v>
      </c>
      <c r="C3" s="252" t="s">
        <v>437</v>
      </c>
      <c r="D3" s="252" t="s">
        <v>438</v>
      </c>
      <c r="E3" s="252" t="s">
        <v>69</v>
      </c>
      <c r="F3" s="267" t="s">
        <v>439</v>
      </c>
      <c r="G3" s="252" t="s">
        <v>440</v>
      </c>
      <c r="H3" s="470" t="s">
        <v>604</v>
      </c>
      <c r="I3" s="252" t="s">
        <v>441</v>
      </c>
      <c r="J3" s="252" t="s">
        <v>370</v>
      </c>
    </row>
    <row r="4" spans="2:10" ht="57.75" customHeight="1">
      <c r="B4" s="256" t="s">
        <v>3347</v>
      </c>
      <c r="C4" s="256" t="s">
        <v>3348</v>
      </c>
      <c r="D4" s="257" t="s">
        <v>3326</v>
      </c>
      <c r="E4" s="257" t="s">
        <v>3349</v>
      </c>
      <c r="F4" s="256" t="s">
        <v>454</v>
      </c>
      <c r="G4" s="257" t="s">
        <v>3350</v>
      </c>
      <c r="H4" s="257" t="s">
        <v>3351</v>
      </c>
      <c r="I4" s="328"/>
      <c r="J4" s="336" t="s">
        <v>455</v>
      </c>
    </row>
    <row r="5" spans="2:10" ht="57.75" customHeight="1">
      <c r="B5" s="256" t="s">
        <v>3352</v>
      </c>
      <c r="C5" s="256" t="s">
        <v>3353</v>
      </c>
      <c r="D5" s="257" t="s">
        <v>3330</v>
      </c>
      <c r="E5" s="257" t="s">
        <v>3354</v>
      </c>
      <c r="F5" s="256" t="s">
        <v>454</v>
      </c>
      <c r="G5" s="257" t="s">
        <v>3355</v>
      </c>
      <c r="H5" s="257" t="s">
        <v>3356</v>
      </c>
      <c r="I5" s="328"/>
      <c r="J5" s="336" t="s">
        <v>455</v>
      </c>
    </row>
  </sheetData>
  <mergeCells count="1">
    <mergeCell ref="B2:J2"/>
  </mergeCells>
  <conditionalFormatting sqref="B4:G5 I4:I5">
    <cfRule type="expression" dxfId="104" priority="33">
      <formula>OR($J4="New",$J4="Updated")</formula>
    </cfRule>
  </conditionalFormatting>
  <conditionalFormatting sqref="D3">
    <cfRule type="expression" dxfId="103" priority="1">
      <formula>OR($I3="New",$I3="Updated")</formula>
    </cfRule>
  </conditionalFormatting>
  <conditionalFormatting sqref="F4:F5">
    <cfRule type="cellIs" dxfId="102" priority="29" stopIfTrue="1" operator="equal">
      <formula>"Validation"</formula>
    </cfRule>
    <cfRule type="cellIs" dxfId="101" priority="30" operator="equal">
      <formula>"Pre-populated"</formula>
    </cfRule>
  </conditionalFormatting>
  <conditionalFormatting sqref="H3:H5">
    <cfRule type="expression" dxfId="100" priority="26">
      <formula>OR($J3="New",$J3="Updated")</formula>
    </cfRule>
  </conditionalFormatting>
  <conditionalFormatting sqref="J4:J5">
    <cfRule type="cellIs" dxfId="99" priority="31" operator="equal">
      <formula>"Updated"</formula>
    </cfRule>
    <cfRule type="cellIs" dxfId="98" priority="32" operator="equal">
      <formula>"New"</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DC9A5C-045A-4CB5-8908-2F260A18CAE0}">
          <x14:formula1>
            <xm:f>RS_ValueSource!$E$46:$E$48</xm:f>
          </x14:formula1>
          <xm:sqref>J4:J5</xm:sqref>
        </x14:dataValidation>
        <x14:dataValidation type="list" allowBlank="1" showInputMessage="1" showErrorMessage="1" xr:uid="{B2D6B53A-20BB-48EE-8A23-35FE91BC5596}">
          <x14:formula1>
            <xm:f>RS_ValueSource!$E$49:$E$52</xm:f>
          </x14:formula1>
          <xm:sqref>F4:F5</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7">
    <pageSetUpPr fitToPage="1"/>
  </sheetPr>
  <dimension ref="A1:F19"/>
  <sheetViews>
    <sheetView showGridLines="0" zoomScale="70" zoomScaleNormal="70" workbookViewId="0"/>
  </sheetViews>
  <sheetFormatPr defaultRowHeight="14.45"/>
  <cols>
    <col min="1" max="1" width="2" style="2" customWidth="1"/>
    <col min="2" max="2" width="4.28515625" style="2" customWidth="1"/>
    <col min="3" max="3" width="41" style="2" customWidth="1"/>
    <col min="4" max="5" width="51.7109375" style="2" customWidth="1"/>
    <col min="6" max="6" width="10.7109375" style="2" customWidth="1"/>
  </cols>
  <sheetData>
    <row r="1" spans="1:6" s="16" customFormat="1" ht="16.5">
      <c r="A1" s="3"/>
    </row>
    <row r="2" spans="1:6" s="16" customFormat="1" ht="16.5">
      <c r="A2" s="3"/>
    </row>
    <row r="3" spans="1:6" s="16" customFormat="1" ht="16.5">
      <c r="A3" s="3"/>
    </row>
    <row r="4" spans="1:6" s="16" customFormat="1" ht="21">
      <c r="A4" s="3"/>
      <c r="B4" s="170" t="s">
        <v>365</v>
      </c>
      <c r="C4" s="170"/>
      <c r="D4" s="163"/>
      <c r="E4" s="8" t="s">
        <v>395</v>
      </c>
      <c r="F4" s="214" t="str">
        <f>'010'!E8</f>
        <v>1234</v>
      </c>
    </row>
    <row r="5" spans="1:6" s="16" customFormat="1" ht="16.5">
      <c r="A5" s="3"/>
      <c r="B5" s="164"/>
      <c r="C5" s="164"/>
      <c r="D5" s="165"/>
      <c r="E5" s="165"/>
      <c r="F5" s="166"/>
    </row>
    <row r="6" spans="1:6" s="16" customFormat="1" ht="17.45">
      <c r="A6" s="3"/>
      <c r="C6" s="191" t="s">
        <v>3357</v>
      </c>
      <c r="D6" s="191"/>
      <c r="E6" s="163"/>
      <c r="F6" s="166"/>
    </row>
    <row r="7" spans="1:6" s="16" customFormat="1" ht="17.45">
      <c r="A7" s="3"/>
      <c r="B7" s="164"/>
      <c r="C7" s="76"/>
      <c r="D7" s="165"/>
      <c r="E7" s="165"/>
      <c r="F7" s="166"/>
    </row>
    <row r="8" spans="1:6" s="16" customFormat="1" ht="17.45">
      <c r="B8" s="164"/>
      <c r="C8" s="172" t="s">
        <v>2363</v>
      </c>
      <c r="D8" s="173"/>
      <c r="E8" s="173"/>
      <c r="F8" s="174"/>
    </row>
    <row r="9" spans="1:6" s="16" customFormat="1" ht="16.5"/>
    <row r="10" spans="1:6" s="16" customFormat="1" ht="92.25" customHeight="1">
      <c r="C10" s="1040" t="s">
        <v>3358</v>
      </c>
      <c r="D10" s="1041"/>
      <c r="E10" s="1041"/>
      <c r="F10" s="1042"/>
    </row>
    <row r="11" spans="1:6" s="16" customFormat="1" ht="16.5">
      <c r="D11" s="279"/>
      <c r="E11" s="279"/>
      <c r="F11" s="279"/>
    </row>
    <row r="12" spans="1:6" s="16" customFormat="1" ht="17.45">
      <c r="C12" s="176" t="s">
        <v>886</v>
      </c>
      <c r="D12" s="279"/>
      <c r="E12" s="279"/>
      <c r="F12" s="279"/>
    </row>
    <row r="13" spans="1:6" s="16" customFormat="1" ht="17.45">
      <c r="C13" s="176"/>
    </row>
    <row r="14" spans="1:6" ht="20.100000000000001" customHeight="1">
      <c r="A14" s="616"/>
      <c r="B14" s="654"/>
      <c r="C14" s="787" t="s">
        <v>3359</v>
      </c>
      <c r="D14" s="787" t="s">
        <v>3360</v>
      </c>
      <c r="E14" s="787" t="s">
        <v>3361</v>
      </c>
      <c r="F14" s="616"/>
    </row>
    <row r="15" spans="1:6" ht="20.100000000000001" customHeight="1">
      <c r="A15" s="616"/>
      <c r="B15" s="655"/>
      <c r="C15" s="788"/>
      <c r="D15" s="788"/>
      <c r="E15" s="788"/>
      <c r="F15" s="616"/>
    </row>
    <row r="16" spans="1:6" ht="20.100000000000001" customHeight="1">
      <c r="A16" s="616"/>
      <c r="B16" s="655"/>
      <c r="C16" s="789"/>
      <c r="D16" s="789"/>
      <c r="E16" s="789"/>
      <c r="F16" s="616"/>
    </row>
    <row r="17" spans="2:5" ht="25.5" customHeight="1">
      <c r="B17" s="276"/>
      <c r="C17" s="54" t="s">
        <v>514</v>
      </c>
      <c r="D17" s="54" t="s">
        <v>515</v>
      </c>
      <c r="E17" s="54" t="s">
        <v>536</v>
      </c>
    </row>
    <row r="18" spans="2:5" s="2" customFormat="1" ht="15" customHeight="1">
      <c r="B18" s="275"/>
      <c r="C18" s="179" t="s">
        <v>3362</v>
      </c>
      <c r="D18" s="179" t="s">
        <v>3363</v>
      </c>
      <c r="E18" s="562" t="s">
        <v>3364</v>
      </c>
    </row>
    <row r="19" spans="2:5" s="2" customFormat="1" ht="15" customHeight="1">
      <c r="B19" s="275"/>
      <c r="C19" s="179" t="s">
        <v>2377</v>
      </c>
      <c r="D19" s="179" t="s">
        <v>3365</v>
      </c>
      <c r="E19" s="562" t="s">
        <v>3364</v>
      </c>
    </row>
  </sheetData>
  <sheetProtection formatColumns="0"/>
  <mergeCells count="4">
    <mergeCell ref="C10:F10"/>
    <mergeCell ref="C14:C16"/>
    <mergeCell ref="D14:D16"/>
    <mergeCell ref="E14:E16"/>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813B-A8C3-42FA-BE77-7DE2A41145E1}">
  <sheetPr codeName="Sheet53">
    <pageSetUpPr fitToPage="1"/>
  </sheetPr>
  <dimension ref="B2:I4"/>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4" width="39.7109375" style="250" customWidth="1"/>
    <col min="5" max="5" width="28" style="250" customWidth="1"/>
    <col min="6" max="6" width="9.7109375" style="250" customWidth="1"/>
    <col min="7" max="7" width="44.28515625" style="250" customWidth="1"/>
    <col min="8" max="8" width="40.7109375" style="250" customWidth="1"/>
    <col min="9" max="9" width="10.7109375" style="231" customWidth="1"/>
    <col min="10" max="16384" width="9.28515625" style="231"/>
  </cols>
  <sheetData>
    <row r="2" spans="2:9" ht="48" customHeight="1">
      <c r="B2" s="701" t="s">
        <v>3366</v>
      </c>
      <c r="C2" s="701"/>
      <c r="D2" s="701"/>
      <c r="E2" s="701"/>
      <c r="F2" s="701"/>
      <c r="G2" s="701"/>
      <c r="H2" s="701"/>
      <c r="I2" s="701"/>
    </row>
    <row r="3" spans="2:9" ht="32.25" customHeight="1">
      <c r="B3" s="252" t="s">
        <v>436</v>
      </c>
      <c r="C3" s="252" t="s">
        <v>437</v>
      </c>
      <c r="D3" s="252" t="s">
        <v>438</v>
      </c>
      <c r="E3" s="252" t="s">
        <v>69</v>
      </c>
      <c r="F3" s="267" t="s">
        <v>439</v>
      </c>
      <c r="G3" s="252" t="s">
        <v>440</v>
      </c>
      <c r="H3" s="252" t="s">
        <v>441</v>
      </c>
      <c r="I3" s="252" t="s">
        <v>370</v>
      </c>
    </row>
    <row r="4" spans="2:9" ht="57.75" customHeight="1">
      <c r="B4" s="256" t="s">
        <v>3367</v>
      </c>
      <c r="C4" s="256" t="s">
        <v>2480</v>
      </c>
      <c r="D4" s="257" t="s">
        <v>3361</v>
      </c>
      <c r="E4" s="257" t="s">
        <v>3368</v>
      </c>
      <c r="F4" s="256" t="s">
        <v>446</v>
      </c>
      <c r="G4" s="257" t="s">
        <v>3369</v>
      </c>
      <c r="H4" s="328"/>
      <c r="I4" s="336" t="s">
        <v>455</v>
      </c>
    </row>
  </sheetData>
  <mergeCells count="1">
    <mergeCell ref="B2:I2"/>
  </mergeCells>
  <conditionalFormatting sqref="B4:H4">
    <cfRule type="expression" dxfId="97" priority="6">
      <formula>OR($I4="New",$I4="Updated")</formula>
    </cfRule>
  </conditionalFormatting>
  <conditionalFormatting sqref="D3">
    <cfRule type="expression" dxfId="96" priority="1">
      <formula>OR($I3="New",$I3="Updated")</formula>
    </cfRule>
  </conditionalFormatting>
  <conditionalFormatting sqref="F4">
    <cfRule type="cellIs" dxfId="95" priority="2" stopIfTrue="1" operator="equal">
      <formula>"Validation"</formula>
    </cfRule>
    <cfRule type="cellIs" dxfId="94" priority="3" operator="equal">
      <formula>"Pre-populated"</formula>
    </cfRule>
  </conditionalFormatting>
  <conditionalFormatting sqref="I4">
    <cfRule type="cellIs" dxfId="93" priority="4" operator="equal">
      <formula>"Updated"</formula>
    </cfRule>
    <cfRule type="cellIs" dxfId="92" priority="5" operator="equal">
      <formula>"New"</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D4FCC1E-4201-41AB-B2D8-C5761C56FAF9}">
          <x14:formula1>
            <xm:f>RS_ValueSource!$E$49:$E$52</xm:f>
          </x14:formula1>
          <xm:sqref>F4</xm:sqref>
        </x14:dataValidation>
        <x14:dataValidation type="list" allowBlank="1" showInputMessage="1" showErrorMessage="1" xr:uid="{CEF7653D-0295-4A29-8453-18253C1A1C8F}">
          <x14:formula1>
            <xm:f>RS_ValueSource!$E$46:$E$48</xm:f>
          </x14:formula1>
          <xm:sqref>I4</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5">
    <pageSetUpPr fitToPage="1"/>
  </sheetPr>
  <dimension ref="A1:J52"/>
  <sheetViews>
    <sheetView showGridLines="0" zoomScale="70" zoomScaleNormal="70" workbookViewId="0"/>
  </sheetViews>
  <sheetFormatPr defaultRowHeight="14.45"/>
  <cols>
    <col min="1" max="1" width="2" style="2" customWidth="1"/>
    <col min="2" max="3" width="4.28515625" style="2" customWidth="1"/>
    <col min="4" max="4" width="21.7109375" style="2" customWidth="1"/>
    <col min="5" max="5" width="33.7109375" style="2" customWidth="1"/>
    <col min="6" max="6" width="31.7109375" style="2" customWidth="1"/>
    <col min="7" max="7" width="40.42578125" style="2" customWidth="1"/>
    <col min="8" max="8" width="21" style="2" customWidth="1"/>
    <col min="9" max="9" width="46.5703125" style="2" customWidth="1"/>
    <col min="10" max="10" width="7.7109375" style="2" customWidth="1"/>
  </cols>
  <sheetData>
    <row r="1" spans="1:10" s="16" customFormat="1" ht="16.5">
      <c r="A1" s="3"/>
    </row>
    <row r="2" spans="1:10" s="16" customFormat="1" ht="16.5">
      <c r="A2" s="3"/>
    </row>
    <row r="3" spans="1:10" s="16" customFormat="1" ht="16.5">
      <c r="A3" s="3"/>
    </row>
    <row r="4" spans="1:10" s="16" customFormat="1" ht="21">
      <c r="A4" s="3"/>
      <c r="B4" s="162"/>
      <c r="C4" s="162"/>
      <c r="D4" s="170" t="s">
        <v>365</v>
      </c>
      <c r="E4" s="163"/>
      <c r="F4" s="163"/>
      <c r="G4" s="163"/>
      <c r="H4" s="171"/>
      <c r="I4" s="8" t="s">
        <v>1513</v>
      </c>
      <c r="J4" s="9" t="str">
        <f>'010'!E8</f>
        <v>1234</v>
      </c>
    </row>
    <row r="5" spans="1:10" s="16" customFormat="1" ht="16.5">
      <c r="A5" s="3"/>
      <c r="B5" s="164"/>
      <c r="C5" s="164"/>
      <c r="D5" s="164"/>
      <c r="E5" s="165"/>
      <c r="F5" s="165"/>
      <c r="G5" s="165"/>
    </row>
    <row r="6" spans="1:10" s="16" customFormat="1" ht="17.45">
      <c r="A6" s="3"/>
      <c r="B6" s="164"/>
      <c r="C6" s="164"/>
      <c r="D6" s="191" t="s">
        <v>3370</v>
      </c>
      <c r="E6" s="163"/>
      <c r="F6" s="163"/>
      <c r="G6" s="163"/>
      <c r="H6" s="171"/>
      <c r="I6" s="171"/>
    </row>
    <row r="7" spans="1:10" s="16" customFormat="1" ht="17.45">
      <c r="A7" s="3"/>
      <c r="B7" s="164"/>
      <c r="C7" s="164"/>
      <c r="D7" s="76"/>
      <c r="E7" s="165"/>
      <c r="F7" s="165"/>
      <c r="G7" s="165"/>
      <c r="H7" s="166"/>
      <c r="I7" s="165"/>
    </row>
    <row r="8" spans="1:10" s="16" customFormat="1" ht="17.45">
      <c r="B8" s="164"/>
      <c r="C8" s="164"/>
      <c r="D8" s="172" t="s">
        <v>2363</v>
      </c>
      <c r="E8" s="173"/>
      <c r="F8" s="173"/>
      <c r="G8" s="173"/>
      <c r="H8" s="174"/>
      <c r="I8" s="173"/>
      <c r="J8" s="175"/>
    </row>
    <row r="9" spans="1:10" s="16" customFormat="1" ht="16.5">
      <c r="D9" s="1046"/>
      <c r="E9" s="1046"/>
      <c r="F9" s="1046"/>
      <c r="G9" s="1046"/>
      <c r="H9" s="1046"/>
      <c r="I9" s="1046"/>
      <c r="J9" s="1047"/>
    </row>
    <row r="10" spans="1:10" s="16" customFormat="1" ht="103.5" customHeight="1">
      <c r="D10" s="862" t="s">
        <v>3371</v>
      </c>
      <c r="E10" s="863"/>
      <c r="F10" s="863"/>
      <c r="G10" s="863"/>
      <c r="H10" s="863"/>
      <c r="I10" s="863"/>
      <c r="J10" s="533"/>
    </row>
    <row r="11" spans="1:10" s="16" customFormat="1" ht="16.5"/>
    <row r="12" spans="1:10" s="16" customFormat="1" ht="17.45">
      <c r="D12" s="176" t="s">
        <v>886</v>
      </c>
    </row>
    <row r="14" spans="1:10" ht="60.75" customHeight="1">
      <c r="A14" s="616"/>
      <c r="B14" s="616"/>
      <c r="C14" s="616"/>
      <c r="D14" s="340" t="s">
        <v>3372</v>
      </c>
      <c r="E14" s="340" t="s">
        <v>3373</v>
      </c>
      <c r="F14" s="340" t="s">
        <v>3374</v>
      </c>
      <c r="G14" s="340" t="s">
        <v>3375</v>
      </c>
      <c r="H14" s="340" t="s">
        <v>3376</v>
      </c>
      <c r="I14" s="224" t="s">
        <v>3377</v>
      </c>
      <c r="J14" s="616"/>
    </row>
    <row r="15" spans="1:10" ht="30" customHeight="1">
      <c r="A15" s="616"/>
      <c r="B15" s="616"/>
      <c r="C15" s="616"/>
      <c r="D15" s="292"/>
      <c r="E15" s="54" t="s">
        <v>514</v>
      </c>
      <c r="F15" s="54" t="s">
        <v>515</v>
      </c>
      <c r="G15" s="54" t="s">
        <v>536</v>
      </c>
      <c r="H15" s="54" t="s">
        <v>537</v>
      </c>
      <c r="I15" s="54" t="s">
        <v>538</v>
      </c>
      <c r="J15" s="616"/>
    </row>
    <row r="16" spans="1:10" ht="32.25" customHeight="1">
      <c r="A16" s="616"/>
      <c r="B16" s="616"/>
      <c r="C16" s="616"/>
      <c r="D16" s="556" t="s">
        <v>3281</v>
      </c>
      <c r="E16" s="431" t="s">
        <v>523</v>
      </c>
      <c r="F16" s="431" t="s">
        <v>523</v>
      </c>
      <c r="G16" s="431" t="s">
        <v>523</v>
      </c>
      <c r="H16" s="563" t="s">
        <v>3378</v>
      </c>
      <c r="I16" s="564" t="s">
        <v>3379</v>
      </c>
      <c r="J16" s="616"/>
    </row>
    <row r="17" spans="2:10" ht="32.25" customHeight="1">
      <c r="B17" s="616"/>
      <c r="C17" s="616"/>
      <c r="D17" s="556" t="s">
        <v>3280</v>
      </c>
      <c r="E17" s="431" t="s">
        <v>523</v>
      </c>
      <c r="F17" s="431" t="s">
        <v>523</v>
      </c>
      <c r="G17" s="431" t="s">
        <v>523</v>
      </c>
      <c r="H17" s="563" t="s">
        <v>3378</v>
      </c>
      <c r="I17" s="564" t="s">
        <v>3379</v>
      </c>
      <c r="J17" s="616"/>
    </row>
    <row r="18" spans="2:10" ht="32.25" customHeight="1">
      <c r="B18" s="616"/>
      <c r="C18" s="616"/>
      <c r="D18" s="556" t="s">
        <v>3277</v>
      </c>
      <c r="E18" s="431" t="s">
        <v>523</v>
      </c>
      <c r="F18" s="431" t="s">
        <v>523</v>
      </c>
      <c r="G18" s="431" t="s">
        <v>523</v>
      </c>
      <c r="H18" s="563" t="s">
        <v>3378</v>
      </c>
      <c r="I18" s="564" t="s">
        <v>3379</v>
      </c>
      <c r="J18" s="616"/>
    </row>
    <row r="19" spans="2:10" ht="32.25" customHeight="1">
      <c r="B19" s="616"/>
      <c r="C19" s="616"/>
      <c r="D19" s="366" t="s">
        <v>526</v>
      </c>
      <c r="E19" s="563" t="s">
        <v>3380</v>
      </c>
      <c r="F19" s="563" t="s">
        <v>3381</v>
      </c>
      <c r="G19" s="563" t="s">
        <v>3382</v>
      </c>
      <c r="H19" s="563" t="s">
        <v>3378</v>
      </c>
      <c r="I19" s="564" t="s">
        <v>3379</v>
      </c>
      <c r="J19" s="616"/>
    </row>
    <row r="20" spans="2:10">
      <c r="B20" s="616"/>
      <c r="C20" s="616"/>
      <c r="D20" s="616"/>
      <c r="E20" s="616"/>
      <c r="F20" s="616"/>
      <c r="G20" s="616"/>
      <c r="H20" s="616"/>
      <c r="I20" s="225"/>
      <c r="J20" s="616"/>
    </row>
    <row r="21" spans="2:10" s="2" customFormat="1" ht="17.45">
      <c r="B21" s="616"/>
      <c r="C21" s="616"/>
      <c r="D21" s="52" t="s">
        <v>892</v>
      </c>
      <c r="E21" s="16"/>
      <c r="F21" s="16"/>
      <c r="G21" s="16"/>
      <c r="H21" s="16"/>
      <c r="I21" s="16"/>
      <c r="J21" s="16"/>
    </row>
    <row r="22" spans="2:10" s="2" customFormat="1" ht="16.5">
      <c r="B22" s="616"/>
      <c r="C22" s="616"/>
      <c r="D22" s="16"/>
      <c r="E22" s="16"/>
      <c r="F22" s="16"/>
      <c r="G22" s="16"/>
      <c r="H22" s="16"/>
      <c r="I22" s="16"/>
      <c r="J22" s="16"/>
    </row>
    <row r="23" spans="2:10" s="2" customFormat="1" ht="100.15" customHeight="1">
      <c r="B23" s="616"/>
      <c r="C23" s="616"/>
      <c r="D23" s="869" t="s">
        <v>893</v>
      </c>
      <c r="E23" s="870"/>
      <c r="F23" s="870"/>
      <c r="G23" s="870"/>
      <c r="H23" s="870"/>
      <c r="I23" s="870"/>
      <c r="J23" s="537"/>
    </row>
    <row r="25" spans="2:10" s="16" customFormat="1" ht="17.45">
      <c r="B25" s="164"/>
      <c r="C25" s="164"/>
      <c r="D25" s="172" t="s">
        <v>2383</v>
      </c>
      <c r="E25" s="173"/>
      <c r="F25" s="173"/>
      <c r="G25" s="173"/>
      <c r="H25" s="174"/>
      <c r="I25" s="173"/>
      <c r="J25" s="175"/>
    </row>
    <row r="26" spans="2:10" s="16" customFormat="1" ht="16.5"/>
    <row r="27" spans="2:10" s="16" customFormat="1" ht="59.25" customHeight="1">
      <c r="D27" s="1048" t="s">
        <v>3383</v>
      </c>
      <c r="E27" s="1049"/>
      <c r="F27" s="1049"/>
      <c r="G27" s="1049"/>
      <c r="H27" s="1049"/>
      <c r="I27" s="1050"/>
      <c r="J27" s="533"/>
    </row>
    <row r="28" spans="2:10" s="16" customFormat="1" ht="16.5"/>
    <row r="29" spans="2:10" s="16" customFormat="1" ht="17.45">
      <c r="D29" s="176" t="s">
        <v>886</v>
      </c>
    </row>
    <row r="31" spans="2:10" ht="48">
      <c r="B31" s="616"/>
      <c r="C31" s="616"/>
      <c r="D31" s="340" t="s">
        <v>3384</v>
      </c>
      <c r="E31" s="340" t="s">
        <v>3373</v>
      </c>
      <c r="F31" s="340" t="s">
        <v>3374</v>
      </c>
      <c r="G31" s="340" t="s">
        <v>3375</v>
      </c>
      <c r="H31" s="340" t="s">
        <v>3385</v>
      </c>
      <c r="I31" s="340" t="s">
        <v>3377</v>
      </c>
      <c r="J31" s="616"/>
    </row>
    <row r="32" spans="2:10" ht="15.95">
      <c r="B32" s="616"/>
      <c r="C32" s="616"/>
      <c r="D32" s="292"/>
      <c r="E32" s="54" t="s">
        <v>539</v>
      </c>
      <c r="F32" s="54" t="s">
        <v>540</v>
      </c>
      <c r="G32" s="54" t="s">
        <v>541</v>
      </c>
      <c r="H32" s="54" t="s">
        <v>542</v>
      </c>
      <c r="I32" s="54" t="s">
        <v>543</v>
      </c>
      <c r="J32" s="616"/>
    </row>
    <row r="33" spans="4:10" ht="32.25" customHeight="1">
      <c r="D33" s="556" t="s">
        <v>3281</v>
      </c>
      <c r="E33" s="431" t="s">
        <v>523</v>
      </c>
      <c r="F33" s="431" t="s">
        <v>523</v>
      </c>
      <c r="G33" s="431" t="s">
        <v>523</v>
      </c>
      <c r="H33" s="563" t="s">
        <v>3386</v>
      </c>
      <c r="I33" s="564" t="s">
        <v>3387</v>
      </c>
      <c r="J33" s="616"/>
    </row>
    <row r="34" spans="4:10" ht="32.25" customHeight="1">
      <c r="D34" s="556" t="s">
        <v>3280</v>
      </c>
      <c r="E34" s="431" t="s">
        <v>523</v>
      </c>
      <c r="F34" s="431" t="s">
        <v>523</v>
      </c>
      <c r="G34" s="431" t="s">
        <v>523</v>
      </c>
      <c r="H34" s="563" t="s">
        <v>3386</v>
      </c>
      <c r="I34" s="564" t="s">
        <v>3387</v>
      </c>
      <c r="J34" s="616"/>
    </row>
    <row r="35" spans="4:10" ht="32.25" customHeight="1">
      <c r="D35" s="556" t="s">
        <v>3277</v>
      </c>
      <c r="E35" s="431" t="s">
        <v>523</v>
      </c>
      <c r="F35" s="431" t="s">
        <v>523</v>
      </c>
      <c r="G35" s="431" t="s">
        <v>3388</v>
      </c>
      <c r="H35" s="563" t="s">
        <v>3386</v>
      </c>
      <c r="I35" s="564" t="s">
        <v>3387</v>
      </c>
      <c r="J35" s="616"/>
    </row>
    <row r="36" spans="4:10" ht="32.25" customHeight="1">
      <c r="D36" s="366" t="s">
        <v>526</v>
      </c>
      <c r="E36" s="563" t="s">
        <v>3389</v>
      </c>
      <c r="F36" s="563" t="s">
        <v>3390</v>
      </c>
      <c r="G36" s="563" t="s">
        <v>3391</v>
      </c>
      <c r="H36" s="563" t="s">
        <v>3392</v>
      </c>
      <c r="I36" s="564" t="s">
        <v>3387</v>
      </c>
      <c r="J36" s="616"/>
    </row>
    <row r="38" spans="4:10" s="2" customFormat="1" ht="17.45">
      <c r="D38" s="52" t="s">
        <v>892</v>
      </c>
      <c r="E38" s="16"/>
      <c r="F38" s="16"/>
      <c r="G38" s="16"/>
      <c r="H38" s="16"/>
      <c r="I38" s="16"/>
      <c r="J38" s="16"/>
    </row>
    <row r="39" spans="4:10" s="2" customFormat="1" ht="16.5">
      <c r="D39" s="16"/>
      <c r="E39" s="16"/>
      <c r="F39" s="16"/>
      <c r="G39" s="16"/>
      <c r="H39" s="16"/>
      <c r="I39" s="16"/>
      <c r="J39" s="16"/>
    </row>
    <row r="40" spans="4:10" s="2" customFormat="1" ht="93" customHeight="1">
      <c r="D40" s="869" t="s">
        <v>893</v>
      </c>
      <c r="E40" s="870"/>
      <c r="F40" s="870"/>
      <c r="G40" s="870"/>
      <c r="H40" s="870"/>
      <c r="I40" s="870"/>
      <c r="J40" s="537"/>
    </row>
    <row r="42" spans="4:10" ht="17.45">
      <c r="D42" s="172" t="s">
        <v>2543</v>
      </c>
      <c r="E42" s="173"/>
      <c r="F42" s="173"/>
      <c r="G42" s="173"/>
      <c r="H42" s="174"/>
      <c r="I42" s="173"/>
      <c r="J42" s="616"/>
    </row>
    <row r="43" spans="4:10" ht="16.5">
      <c r="D43" s="16"/>
      <c r="E43" s="16"/>
      <c r="F43" s="16"/>
      <c r="G43" s="16"/>
      <c r="H43" s="16"/>
      <c r="I43" s="16"/>
      <c r="J43" s="616"/>
    </row>
    <row r="44" spans="4:10" ht="65.25" customHeight="1">
      <c r="D44" s="1043" t="s">
        <v>3393</v>
      </c>
      <c r="E44" s="1044"/>
      <c r="F44" s="1044"/>
      <c r="G44" s="1044"/>
      <c r="H44" s="1044"/>
      <c r="I44" s="1045"/>
      <c r="J44" s="616"/>
    </row>
    <row r="45" spans="4:10" ht="16.5">
      <c r="D45" s="16"/>
      <c r="E45" s="16"/>
      <c r="F45" s="16"/>
      <c r="G45" s="16"/>
      <c r="H45" s="16"/>
      <c r="I45" s="16"/>
      <c r="J45" s="616"/>
    </row>
    <row r="46" spans="4:10" ht="17.45">
      <c r="D46" s="176" t="s">
        <v>886</v>
      </c>
      <c r="E46" s="16"/>
      <c r="F46" s="16"/>
      <c r="G46" s="16"/>
      <c r="H46" s="16"/>
      <c r="I46" s="16"/>
      <c r="J46" s="616"/>
    </row>
    <row r="47" spans="4:10" ht="15.95">
      <c r="D47" s="616"/>
      <c r="E47" s="54" t="s">
        <v>895</v>
      </c>
      <c r="F47" s="616"/>
      <c r="G47" s="616"/>
      <c r="H47" s="616"/>
      <c r="I47" s="616"/>
      <c r="J47" s="616"/>
    </row>
    <row r="48" spans="4:10" ht="48.75" customHeight="1">
      <c r="D48" s="430" t="s">
        <v>3394</v>
      </c>
      <c r="E48" s="486" t="s">
        <v>3395</v>
      </c>
      <c r="F48" s="616"/>
      <c r="G48" s="616"/>
      <c r="H48" s="616"/>
      <c r="I48" s="616"/>
      <c r="J48" s="616"/>
    </row>
    <row r="49" spans="4:9">
      <c r="D49" s="616"/>
      <c r="E49" s="616"/>
      <c r="F49" s="616"/>
      <c r="G49" s="616"/>
      <c r="H49" s="616"/>
      <c r="I49" s="616"/>
    </row>
    <row r="50" spans="4:9" ht="17.45">
      <c r="D50" s="52" t="s">
        <v>892</v>
      </c>
      <c r="E50" s="16"/>
      <c r="F50" s="16"/>
      <c r="G50" s="16"/>
      <c r="H50" s="16"/>
      <c r="I50" s="16"/>
    </row>
    <row r="51" spans="4:9" ht="16.5">
      <c r="D51" s="16"/>
      <c r="E51" s="16"/>
      <c r="F51" s="16"/>
      <c r="G51" s="16"/>
      <c r="H51" s="16"/>
      <c r="I51" s="16"/>
    </row>
    <row r="52" spans="4:9" ht="72.75" customHeight="1">
      <c r="D52" s="869" t="s">
        <v>893</v>
      </c>
      <c r="E52" s="870"/>
      <c r="F52" s="870"/>
      <c r="G52" s="870"/>
      <c r="H52" s="870"/>
      <c r="I52" s="973"/>
    </row>
  </sheetData>
  <sheetProtection formatColumns="0"/>
  <mergeCells count="7">
    <mergeCell ref="D44:I44"/>
    <mergeCell ref="D52:I52"/>
    <mergeCell ref="D9:J9"/>
    <mergeCell ref="D10:I10"/>
    <mergeCell ref="D23:I23"/>
    <mergeCell ref="D27:I27"/>
    <mergeCell ref="D40:I40"/>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48E1A4-6E5A-4CE6-98B8-B916489F797B}">
          <x14:formula1>
            <xm:f>RS_ValueSource!F40:F41</xm:f>
          </x14:formula1>
          <xm:sqref>E48</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7D985-FC7D-452C-B811-74E85CDD19F7}">
  <sheetPr codeName="Sheet48">
    <pageSetUpPr fitToPage="1"/>
  </sheetPr>
  <dimension ref="A2:J38"/>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4" width="39.7109375" style="250" customWidth="1"/>
    <col min="5" max="5" width="28" style="250" customWidth="1"/>
    <col min="6" max="6" width="9.5703125" style="250" customWidth="1"/>
    <col min="7" max="8" width="44.28515625" style="250" customWidth="1"/>
    <col min="9" max="9" width="40.7109375" style="250" customWidth="1"/>
    <col min="10" max="10" width="10.7109375" style="231" customWidth="1"/>
    <col min="11" max="16384" width="9.28515625" style="231"/>
  </cols>
  <sheetData>
    <row r="2" spans="1:10" ht="48" customHeight="1">
      <c r="B2" s="701" t="s">
        <v>3396</v>
      </c>
      <c r="C2" s="701"/>
      <c r="D2" s="701"/>
      <c r="E2" s="701"/>
      <c r="F2" s="701"/>
      <c r="G2" s="701"/>
      <c r="H2" s="701"/>
      <c r="I2" s="701"/>
      <c r="J2" s="701"/>
    </row>
    <row r="3" spans="1:10" ht="32.25" customHeight="1">
      <c r="B3" s="252" t="s">
        <v>436</v>
      </c>
      <c r="C3" s="252" t="s">
        <v>437</v>
      </c>
      <c r="D3" s="252" t="s">
        <v>438</v>
      </c>
      <c r="E3" s="252" t="s">
        <v>69</v>
      </c>
      <c r="F3" s="267" t="s">
        <v>439</v>
      </c>
      <c r="G3" s="252" t="s">
        <v>440</v>
      </c>
      <c r="H3" s="470" t="s">
        <v>604</v>
      </c>
      <c r="I3" s="252" t="s">
        <v>441</v>
      </c>
      <c r="J3" s="252" t="s">
        <v>370</v>
      </c>
    </row>
    <row r="4" spans="1:10" ht="58.5" customHeight="1">
      <c r="B4" s="256" t="s">
        <v>3397</v>
      </c>
      <c r="C4" s="256" t="s">
        <v>3398</v>
      </c>
      <c r="D4" s="257" t="s">
        <v>3399</v>
      </c>
      <c r="E4" s="257" t="s">
        <v>3400</v>
      </c>
      <c r="F4" s="256" t="s">
        <v>454</v>
      </c>
      <c r="G4" s="257" t="s">
        <v>3401</v>
      </c>
      <c r="H4" s="257" t="s">
        <v>3402</v>
      </c>
      <c r="I4" s="327"/>
      <c r="J4" s="336" t="s">
        <v>455</v>
      </c>
    </row>
    <row r="5" spans="1:10" ht="58.5" customHeight="1">
      <c r="A5" s="653"/>
      <c r="B5" s="256" t="s">
        <v>3403</v>
      </c>
      <c r="C5" s="256" t="s">
        <v>514</v>
      </c>
      <c r="D5" s="257" t="s">
        <v>3404</v>
      </c>
      <c r="E5" s="257" t="s">
        <v>1587</v>
      </c>
      <c r="F5" s="256" t="s">
        <v>454</v>
      </c>
      <c r="G5" s="257" t="s">
        <v>3405</v>
      </c>
      <c r="H5" s="257"/>
      <c r="I5" s="327"/>
      <c r="J5" s="336" t="s">
        <v>455</v>
      </c>
    </row>
    <row r="6" spans="1:10" ht="58.5" customHeight="1">
      <c r="A6" s="653"/>
      <c r="B6" s="256" t="s">
        <v>3406</v>
      </c>
      <c r="C6" s="256" t="s">
        <v>515</v>
      </c>
      <c r="D6" s="257" t="s">
        <v>3407</v>
      </c>
      <c r="E6" s="257" t="s">
        <v>3408</v>
      </c>
      <c r="F6" s="256" t="s">
        <v>454</v>
      </c>
      <c r="G6" s="257" t="s">
        <v>3409</v>
      </c>
      <c r="H6" s="257"/>
      <c r="I6" s="327"/>
      <c r="J6" s="336" t="s">
        <v>455</v>
      </c>
    </row>
    <row r="7" spans="1:10" ht="58.5" customHeight="1">
      <c r="A7" s="653"/>
      <c r="B7" s="256" t="s">
        <v>3410</v>
      </c>
      <c r="C7" s="256" t="s">
        <v>536</v>
      </c>
      <c r="D7" s="257" t="s">
        <v>3411</v>
      </c>
      <c r="E7" s="257" t="s">
        <v>1607</v>
      </c>
      <c r="F7" s="256" t="s">
        <v>454</v>
      </c>
      <c r="G7" s="257" t="s">
        <v>3412</v>
      </c>
      <c r="H7" s="257"/>
      <c r="I7" s="327"/>
      <c r="J7" s="336" t="s">
        <v>455</v>
      </c>
    </row>
    <row r="8" spans="1:10" ht="58.5" customHeight="1">
      <c r="A8" s="653"/>
      <c r="B8" s="256" t="s">
        <v>3413</v>
      </c>
      <c r="C8" s="256" t="s">
        <v>537</v>
      </c>
      <c r="D8" s="257" t="s">
        <v>3414</v>
      </c>
      <c r="E8" s="257" t="s">
        <v>1617</v>
      </c>
      <c r="F8" s="256" t="s">
        <v>454</v>
      </c>
      <c r="G8" s="257" t="s">
        <v>3415</v>
      </c>
      <c r="H8" s="257"/>
      <c r="I8" s="327"/>
      <c r="J8" s="336" t="s">
        <v>455</v>
      </c>
    </row>
    <row r="9" spans="1:10" ht="58.5" customHeight="1">
      <c r="A9" s="653"/>
      <c r="B9" s="256" t="s">
        <v>3416</v>
      </c>
      <c r="C9" s="256" t="s">
        <v>539</v>
      </c>
      <c r="D9" s="257" t="s">
        <v>3417</v>
      </c>
      <c r="E9" s="257" t="s">
        <v>1637</v>
      </c>
      <c r="F9" s="256" t="s">
        <v>454</v>
      </c>
      <c r="G9" s="257" t="s">
        <v>3418</v>
      </c>
      <c r="H9" s="257"/>
      <c r="I9" s="327"/>
      <c r="J9" s="336" t="s">
        <v>455</v>
      </c>
    </row>
    <row r="10" spans="1:10" ht="58.5" customHeight="1">
      <c r="A10" s="653"/>
      <c r="B10" s="256" t="s">
        <v>3419</v>
      </c>
      <c r="C10" s="256" t="s">
        <v>540</v>
      </c>
      <c r="D10" s="257" t="s">
        <v>3420</v>
      </c>
      <c r="E10" s="257" t="s">
        <v>3421</v>
      </c>
      <c r="F10" s="256" t="s">
        <v>454</v>
      </c>
      <c r="G10" s="257" t="s">
        <v>3422</v>
      </c>
      <c r="H10" s="257"/>
      <c r="I10" s="327"/>
      <c r="J10" s="336" t="s">
        <v>455</v>
      </c>
    </row>
    <row r="11" spans="1:10" ht="58.5" customHeight="1">
      <c r="A11" s="653"/>
      <c r="B11" s="256" t="s">
        <v>3423</v>
      </c>
      <c r="C11" s="256" t="s">
        <v>541</v>
      </c>
      <c r="D11" s="257" t="s">
        <v>3424</v>
      </c>
      <c r="E11" s="257" t="s">
        <v>1646</v>
      </c>
      <c r="F11" s="256" t="s">
        <v>454</v>
      </c>
      <c r="G11" s="257" t="s">
        <v>3425</v>
      </c>
      <c r="H11" s="257"/>
      <c r="I11" s="327"/>
      <c r="J11" s="336" t="s">
        <v>455</v>
      </c>
    </row>
    <row r="12" spans="1:10" ht="58.5" customHeight="1">
      <c r="A12" s="653"/>
      <c r="B12" s="256" t="s">
        <v>3426</v>
      </c>
      <c r="C12" s="256" t="s">
        <v>542</v>
      </c>
      <c r="D12" s="257" t="s">
        <v>3427</v>
      </c>
      <c r="E12" s="257" t="s">
        <v>3428</v>
      </c>
      <c r="F12" s="256" t="s">
        <v>454</v>
      </c>
      <c r="G12" s="257" t="s">
        <v>3429</v>
      </c>
      <c r="H12" s="257"/>
      <c r="I12" s="327"/>
      <c r="J12" s="336" t="s">
        <v>455</v>
      </c>
    </row>
    <row r="13" spans="1:10" ht="58.5" customHeight="1">
      <c r="B13" s="256" t="s">
        <v>3430</v>
      </c>
      <c r="C13" s="256" t="s">
        <v>895</v>
      </c>
      <c r="D13" s="257" t="s">
        <v>3431</v>
      </c>
      <c r="E13" s="257" t="s">
        <v>3432</v>
      </c>
      <c r="F13" s="256" t="s">
        <v>454</v>
      </c>
      <c r="G13" s="257" t="s">
        <v>3433</v>
      </c>
      <c r="H13" s="257"/>
      <c r="I13" s="327"/>
      <c r="J13" s="336" t="s">
        <v>455</v>
      </c>
    </row>
    <row r="14" spans="1:10" ht="37.5">
      <c r="B14" s="256" t="s">
        <v>3434</v>
      </c>
      <c r="C14" s="256" t="s">
        <v>895</v>
      </c>
      <c r="D14" s="257" t="s">
        <v>3435</v>
      </c>
      <c r="E14" s="257" t="s">
        <v>3436</v>
      </c>
      <c r="F14" s="256" t="s">
        <v>446</v>
      </c>
      <c r="G14" s="257" t="s">
        <v>3300</v>
      </c>
      <c r="H14" s="257"/>
      <c r="I14" s="327"/>
      <c r="J14" s="336" t="s">
        <v>455</v>
      </c>
    </row>
    <row r="15" spans="1:10" ht="48" customHeight="1">
      <c r="A15" s="653"/>
      <c r="B15" s="256" t="s">
        <v>3437</v>
      </c>
      <c r="C15" s="256" t="s">
        <v>3438</v>
      </c>
      <c r="D15" s="257" t="s">
        <v>3404</v>
      </c>
      <c r="E15" s="257" t="s">
        <v>1587</v>
      </c>
      <c r="F15" s="256" t="s">
        <v>454</v>
      </c>
      <c r="G15" s="257" t="s">
        <v>3405</v>
      </c>
      <c r="H15" s="257"/>
      <c r="I15" s="327"/>
      <c r="J15" s="336" t="s">
        <v>455</v>
      </c>
    </row>
    <row r="16" spans="1:10" ht="48" customHeight="1">
      <c r="A16" s="653"/>
      <c r="B16" s="256" t="s">
        <v>3439</v>
      </c>
      <c r="C16" s="256" t="s">
        <v>3440</v>
      </c>
      <c r="D16" s="257" t="s">
        <v>3407</v>
      </c>
      <c r="E16" s="257" t="s">
        <v>3408</v>
      </c>
      <c r="F16" s="256" t="s">
        <v>454</v>
      </c>
      <c r="G16" s="257" t="s">
        <v>3409</v>
      </c>
      <c r="H16" s="257"/>
      <c r="I16" s="327"/>
      <c r="J16" s="336" t="s">
        <v>455</v>
      </c>
    </row>
    <row r="17" spans="1:10" ht="48" customHeight="1">
      <c r="A17" s="653"/>
      <c r="B17" s="256" t="s">
        <v>3441</v>
      </c>
      <c r="C17" s="256" t="s">
        <v>3442</v>
      </c>
      <c r="D17" s="257" t="s">
        <v>3411</v>
      </c>
      <c r="E17" s="257" t="s">
        <v>1607</v>
      </c>
      <c r="F17" s="256" t="s">
        <v>454</v>
      </c>
      <c r="G17" s="257" t="s">
        <v>3412</v>
      </c>
      <c r="H17" s="257"/>
      <c r="I17" s="327"/>
      <c r="J17" s="336" t="s">
        <v>455</v>
      </c>
    </row>
    <row r="18" spans="1:10" ht="48" customHeight="1">
      <c r="A18" s="653"/>
      <c r="B18" s="256" t="s">
        <v>3443</v>
      </c>
      <c r="C18" s="256" t="s">
        <v>3444</v>
      </c>
      <c r="D18" s="257" t="s">
        <v>3414</v>
      </c>
      <c r="E18" s="257" t="s">
        <v>1617</v>
      </c>
      <c r="F18" s="256" t="s">
        <v>454</v>
      </c>
      <c r="G18" s="257" t="s">
        <v>3415</v>
      </c>
      <c r="H18" s="257"/>
      <c r="I18" s="327"/>
      <c r="J18" s="336" t="s">
        <v>455</v>
      </c>
    </row>
    <row r="19" spans="1:10" ht="48" customHeight="1">
      <c r="A19" s="653"/>
      <c r="B19" s="256" t="s">
        <v>3445</v>
      </c>
      <c r="C19" s="256" t="s">
        <v>3446</v>
      </c>
      <c r="D19" s="257" t="s">
        <v>3417</v>
      </c>
      <c r="E19" s="257" t="s">
        <v>1637</v>
      </c>
      <c r="F19" s="256" t="s">
        <v>454</v>
      </c>
      <c r="G19" s="257" t="s">
        <v>3418</v>
      </c>
      <c r="H19" s="257"/>
      <c r="I19" s="327"/>
      <c r="J19" s="336" t="s">
        <v>455</v>
      </c>
    </row>
    <row r="20" spans="1:10" ht="48" customHeight="1">
      <c r="A20" s="653"/>
      <c r="B20" s="256" t="s">
        <v>3447</v>
      </c>
      <c r="C20" s="256" t="s">
        <v>3448</v>
      </c>
      <c r="D20" s="257" t="s">
        <v>3420</v>
      </c>
      <c r="E20" s="257" t="s">
        <v>3421</v>
      </c>
      <c r="F20" s="256" t="s">
        <v>454</v>
      </c>
      <c r="G20" s="257" t="s">
        <v>3422</v>
      </c>
      <c r="H20" s="257"/>
      <c r="I20" s="327"/>
      <c r="J20" s="336" t="s">
        <v>455</v>
      </c>
    </row>
    <row r="21" spans="1:10" ht="48" customHeight="1">
      <c r="A21" s="653"/>
      <c r="B21" s="256" t="s">
        <v>3449</v>
      </c>
      <c r="C21" s="256" t="s">
        <v>3398</v>
      </c>
      <c r="D21" s="257" t="s">
        <v>3424</v>
      </c>
      <c r="E21" s="257" t="s">
        <v>1646</v>
      </c>
      <c r="F21" s="256" t="s">
        <v>454</v>
      </c>
      <c r="G21" s="257" t="s">
        <v>3425</v>
      </c>
      <c r="H21" s="257"/>
      <c r="I21" s="327"/>
      <c r="J21" s="336" t="s">
        <v>455</v>
      </c>
    </row>
    <row r="22" spans="1:10" ht="48" customHeight="1">
      <c r="A22" s="653"/>
      <c r="B22" s="256" t="s">
        <v>3450</v>
      </c>
      <c r="C22" s="256" t="s">
        <v>3451</v>
      </c>
      <c r="D22" s="257" t="s">
        <v>3427</v>
      </c>
      <c r="E22" s="257" t="s">
        <v>3428</v>
      </c>
      <c r="F22" s="256" t="s">
        <v>454</v>
      </c>
      <c r="G22" s="257" t="s">
        <v>3429</v>
      </c>
      <c r="H22" s="257"/>
      <c r="I22" s="327"/>
      <c r="J22" s="336" t="s">
        <v>455</v>
      </c>
    </row>
    <row r="23" spans="1:10" ht="48" customHeight="1">
      <c r="A23" s="653"/>
      <c r="B23" s="256" t="s">
        <v>3452</v>
      </c>
      <c r="C23" s="256" t="s">
        <v>3453</v>
      </c>
      <c r="D23" s="257" t="s">
        <v>3404</v>
      </c>
      <c r="E23" s="257" t="s">
        <v>1587</v>
      </c>
      <c r="F23" s="256" t="s">
        <v>454</v>
      </c>
      <c r="G23" s="257" t="s">
        <v>3405</v>
      </c>
      <c r="H23" s="257"/>
      <c r="I23" s="327"/>
      <c r="J23" s="336" t="s">
        <v>455</v>
      </c>
    </row>
    <row r="24" spans="1:10" ht="48" customHeight="1">
      <c r="A24" s="653"/>
      <c r="B24" s="256" t="s">
        <v>3454</v>
      </c>
      <c r="C24" s="256" t="s">
        <v>3455</v>
      </c>
      <c r="D24" s="257" t="s">
        <v>3407</v>
      </c>
      <c r="E24" s="257" t="s">
        <v>3408</v>
      </c>
      <c r="F24" s="256" t="s">
        <v>454</v>
      </c>
      <c r="G24" s="257" t="s">
        <v>3409</v>
      </c>
      <c r="H24" s="257"/>
      <c r="I24" s="327"/>
      <c r="J24" s="336" t="s">
        <v>455</v>
      </c>
    </row>
    <row r="25" spans="1:10" ht="48" customHeight="1">
      <c r="A25" s="653"/>
      <c r="B25" s="256" t="s">
        <v>3456</v>
      </c>
      <c r="C25" s="256" t="s">
        <v>3457</v>
      </c>
      <c r="D25" s="257" t="s">
        <v>3411</v>
      </c>
      <c r="E25" s="257" t="s">
        <v>1607</v>
      </c>
      <c r="F25" s="256" t="s">
        <v>454</v>
      </c>
      <c r="G25" s="257" t="s">
        <v>3412</v>
      </c>
      <c r="H25" s="257"/>
      <c r="I25" s="327"/>
      <c r="J25" s="336" t="s">
        <v>455</v>
      </c>
    </row>
    <row r="26" spans="1:10" ht="48" customHeight="1">
      <c r="A26" s="653"/>
      <c r="B26" s="256" t="s">
        <v>3458</v>
      </c>
      <c r="C26" s="256" t="s">
        <v>3459</v>
      </c>
      <c r="D26" s="257" t="s">
        <v>3414</v>
      </c>
      <c r="E26" s="257" t="s">
        <v>1617</v>
      </c>
      <c r="F26" s="256" t="s">
        <v>454</v>
      </c>
      <c r="G26" s="257" t="s">
        <v>3415</v>
      </c>
      <c r="H26" s="257"/>
      <c r="I26" s="327"/>
      <c r="J26" s="336" t="s">
        <v>455</v>
      </c>
    </row>
    <row r="27" spans="1:10" ht="48" customHeight="1">
      <c r="A27" s="653"/>
      <c r="B27" s="256" t="s">
        <v>3460</v>
      </c>
      <c r="C27" s="256" t="s">
        <v>3461</v>
      </c>
      <c r="D27" s="257" t="s">
        <v>3417</v>
      </c>
      <c r="E27" s="257" t="s">
        <v>1637</v>
      </c>
      <c r="F27" s="256" t="s">
        <v>454</v>
      </c>
      <c r="G27" s="257" t="s">
        <v>3418</v>
      </c>
      <c r="H27" s="257"/>
      <c r="I27" s="327"/>
      <c r="J27" s="336" t="s">
        <v>455</v>
      </c>
    </row>
    <row r="28" spans="1:10" ht="48" customHeight="1">
      <c r="A28" s="653"/>
      <c r="B28" s="256" t="s">
        <v>3462</v>
      </c>
      <c r="C28" s="256" t="s">
        <v>3463</v>
      </c>
      <c r="D28" s="257" t="s">
        <v>3420</v>
      </c>
      <c r="E28" s="257" t="s">
        <v>3421</v>
      </c>
      <c r="F28" s="256" t="s">
        <v>454</v>
      </c>
      <c r="G28" s="257" t="s">
        <v>3422</v>
      </c>
      <c r="H28" s="257"/>
      <c r="I28" s="327"/>
      <c r="J28" s="336" t="s">
        <v>455</v>
      </c>
    </row>
    <row r="29" spans="1:10" ht="48" customHeight="1">
      <c r="A29" s="653"/>
      <c r="B29" s="256" t="s">
        <v>3464</v>
      </c>
      <c r="C29" s="256" t="s">
        <v>3465</v>
      </c>
      <c r="D29" s="257" t="s">
        <v>3424</v>
      </c>
      <c r="E29" s="257" t="s">
        <v>1646</v>
      </c>
      <c r="F29" s="256" t="s">
        <v>454</v>
      </c>
      <c r="G29" s="257" t="s">
        <v>3425</v>
      </c>
      <c r="H29" s="257"/>
      <c r="I29" s="327"/>
      <c r="J29" s="336" t="s">
        <v>455</v>
      </c>
    </row>
    <row r="30" spans="1:10" ht="48" customHeight="1">
      <c r="A30" s="653"/>
      <c r="B30" s="256" t="s">
        <v>3466</v>
      </c>
      <c r="C30" s="256" t="s">
        <v>3467</v>
      </c>
      <c r="D30" s="257" t="s">
        <v>3427</v>
      </c>
      <c r="E30" s="257" t="s">
        <v>3428</v>
      </c>
      <c r="F30" s="256" t="s">
        <v>454</v>
      </c>
      <c r="G30" s="257" t="s">
        <v>3429</v>
      </c>
      <c r="H30" s="257"/>
      <c r="I30" s="327"/>
      <c r="J30" s="336" t="s">
        <v>455</v>
      </c>
    </row>
    <row r="31" spans="1:10" ht="48" customHeight="1">
      <c r="A31" s="653"/>
      <c r="B31" s="256" t="s">
        <v>3468</v>
      </c>
      <c r="C31" s="256" t="s">
        <v>3469</v>
      </c>
      <c r="D31" s="257" t="s">
        <v>3404</v>
      </c>
      <c r="E31" s="257" t="s">
        <v>1587</v>
      </c>
      <c r="F31" s="256" t="s">
        <v>454</v>
      </c>
      <c r="G31" s="257" t="s">
        <v>3405</v>
      </c>
      <c r="H31" s="257"/>
      <c r="I31" s="327"/>
      <c r="J31" s="336" t="s">
        <v>455</v>
      </c>
    </row>
    <row r="32" spans="1:10" ht="48" customHeight="1">
      <c r="A32" s="653"/>
      <c r="B32" s="256" t="s">
        <v>3470</v>
      </c>
      <c r="C32" s="256" t="s">
        <v>3471</v>
      </c>
      <c r="D32" s="257" t="s">
        <v>3407</v>
      </c>
      <c r="E32" s="257" t="s">
        <v>3408</v>
      </c>
      <c r="F32" s="256" t="s">
        <v>454</v>
      </c>
      <c r="G32" s="257" t="s">
        <v>3409</v>
      </c>
      <c r="H32" s="257"/>
      <c r="I32" s="327"/>
      <c r="J32" s="336" t="s">
        <v>455</v>
      </c>
    </row>
    <row r="33" spans="1:10" ht="48" customHeight="1">
      <c r="A33" s="653"/>
      <c r="B33" s="256" t="s">
        <v>3472</v>
      </c>
      <c r="C33" s="256" t="s">
        <v>3473</v>
      </c>
      <c r="D33" s="257" t="s">
        <v>3411</v>
      </c>
      <c r="E33" s="257" t="s">
        <v>1607</v>
      </c>
      <c r="F33" s="256" t="s">
        <v>454</v>
      </c>
      <c r="G33" s="257" t="s">
        <v>3412</v>
      </c>
      <c r="H33" s="257"/>
      <c r="I33" s="327"/>
      <c r="J33" s="336" t="s">
        <v>455</v>
      </c>
    </row>
    <row r="34" spans="1:10" ht="48" customHeight="1">
      <c r="A34" s="653"/>
      <c r="B34" s="256" t="s">
        <v>3474</v>
      </c>
      <c r="C34" s="256" t="s">
        <v>3475</v>
      </c>
      <c r="D34" s="257" t="s">
        <v>3414</v>
      </c>
      <c r="E34" s="257" t="s">
        <v>1617</v>
      </c>
      <c r="F34" s="256" t="s">
        <v>454</v>
      </c>
      <c r="G34" s="257" t="s">
        <v>3415</v>
      </c>
      <c r="H34" s="257"/>
      <c r="I34" s="327"/>
      <c r="J34" s="336" t="s">
        <v>455</v>
      </c>
    </row>
    <row r="35" spans="1:10" ht="48" customHeight="1">
      <c r="A35" s="653"/>
      <c r="B35" s="256" t="s">
        <v>3476</v>
      </c>
      <c r="C35" s="256" t="s">
        <v>3477</v>
      </c>
      <c r="D35" s="257" t="s">
        <v>3417</v>
      </c>
      <c r="E35" s="257" t="s">
        <v>1637</v>
      </c>
      <c r="F35" s="256" t="s">
        <v>454</v>
      </c>
      <c r="G35" s="257" t="s">
        <v>3418</v>
      </c>
      <c r="H35" s="257"/>
      <c r="I35" s="327"/>
      <c r="J35" s="336" t="s">
        <v>455</v>
      </c>
    </row>
    <row r="36" spans="1:10" ht="48" customHeight="1">
      <c r="A36" s="653"/>
      <c r="B36" s="256" t="s">
        <v>3478</v>
      </c>
      <c r="C36" s="256" t="s">
        <v>3479</v>
      </c>
      <c r="D36" s="257" t="s">
        <v>3420</v>
      </c>
      <c r="E36" s="257" t="s">
        <v>3421</v>
      </c>
      <c r="F36" s="256" t="s">
        <v>454</v>
      </c>
      <c r="G36" s="257" t="s">
        <v>3422</v>
      </c>
      <c r="H36" s="257"/>
      <c r="I36" s="327"/>
      <c r="J36" s="336" t="s">
        <v>455</v>
      </c>
    </row>
    <row r="37" spans="1:10" ht="48" customHeight="1">
      <c r="A37" s="653"/>
      <c r="B37" s="256" t="s">
        <v>3480</v>
      </c>
      <c r="C37" s="256" t="s">
        <v>3481</v>
      </c>
      <c r="D37" s="257" t="s">
        <v>3424</v>
      </c>
      <c r="E37" s="257" t="s">
        <v>1646</v>
      </c>
      <c r="F37" s="256" t="s">
        <v>454</v>
      </c>
      <c r="G37" s="257" t="s">
        <v>3425</v>
      </c>
      <c r="H37" s="257"/>
      <c r="I37" s="327"/>
      <c r="J37" s="336" t="s">
        <v>455</v>
      </c>
    </row>
    <row r="38" spans="1:10" ht="48" customHeight="1">
      <c r="A38" s="653"/>
      <c r="B38" s="256" t="s">
        <v>3482</v>
      </c>
      <c r="C38" s="256" t="s">
        <v>3483</v>
      </c>
      <c r="D38" s="257" t="s">
        <v>3427</v>
      </c>
      <c r="E38" s="257" t="s">
        <v>3428</v>
      </c>
      <c r="F38" s="256" t="s">
        <v>454</v>
      </c>
      <c r="G38" s="257" t="s">
        <v>3429</v>
      </c>
      <c r="H38" s="257"/>
      <c r="I38" s="327"/>
      <c r="J38" s="336" t="s">
        <v>455</v>
      </c>
    </row>
  </sheetData>
  <mergeCells count="1">
    <mergeCell ref="B2:J2"/>
  </mergeCells>
  <phoneticPr fontId="96" type="noConversion"/>
  <conditionalFormatting sqref="B4:G38 E9:H12 C13:I14 G5:H12">
    <cfRule type="expression" dxfId="91" priority="238">
      <formula>OR($J4="New",$J4="Updated")</formula>
    </cfRule>
  </conditionalFormatting>
  <conditionalFormatting sqref="B5:H5">
    <cfRule type="expression" dxfId="90" priority="233">
      <formula>OR($J5="New",$J5="Updated")</formula>
    </cfRule>
  </conditionalFormatting>
  <conditionalFormatting sqref="B15:H15 B16:B38">
    <cfRule type="expression" dxfId="89" priority="159">
      <formula>OR($J15="New",$J15="Updated")</formula>
    </cfRule>
  </conditionalFormatting>
  <conditionalFormatting sqref="C9:D12">
    <cfRule type="expression" dxfId="88" priority="170">
      <formula>OR($J9="New",$J9="Updated")</formula>
    </cfRule>
  </conditionalFormatting>
  <conditionalFormatting sqref="C19:D22">
    <cfRule type="expression" dxfId="87" priority="108">
      <formula>OR($J19="New",$J19="Updated")</formula>
    </cfRule>
  </conditionalFormatting>
  <conditionalFormatting sqref="C27:D30">
    <cfRule type="expression" dxfId="86" priority="55">
      <formula>OR($J27="New",$J27="Updated")</formula>
    </cfRule>
  </conditionalFormatting>
  <conditionalFormatting sqref="C35:D38">
    <cfRule type="expression" dxfId="85" priority="2">
      <formula>OR($J35="New",$J35="Updated")</formula>
    </cfRule>
  </conditionalFormatting>
  <conditionalFormatting sqref="C6:H8">
    <cfRule type="expression" dxfId="84" priority="203">
      <formula>OR($J6="New",$J6="Updated")</formula>
    </cfRule>
  </conditionalFormatting>
  <conditionalFormatting sqref="C16:H18">
    <cfRule type="expression" dxfId="83" priority="141">
      <formula>OR($J16="New",$J16="Updated")</formula>
    </cfRule>
  </conditionalFormatting>
  <conditionalFormatting sqref="C23:H26">
    <cfRule type="expression" dxfId="82" priority="88">
      <formula>OR($J23="New",$J23="Updated")</formula>
    </cfRule>
  </conditionalFormatting>
  <conditionalFormatting sqref="C31:H34">
    <cfRule type="expression" dxfId="81" priority="35">
      <formula>OR($J31="New",$J31="Updated")</formula>
    </cfRule>
  </conditionalFormatting>
  <conditionalFormatting sqref="C13:I14">
    <cfRule type="expression" dxfId="80" priority="221">
      <formula>OR($J13="New",$J13="Updated")</formula>
    </cfRule>
  </conditionalFormatting>
  <conditionalFormatting sqref="D3">
    <cfRule type="expression" dxfId="79" priority="1">
      <formula>OR($I3="New",$I3="Updated")</formula>
    </cfRule>
  </conditionalFormatting>
  <conditionalFormatting sqref="F4:F38">
    <cfRule type="cellIs" dxfId="78" priority="234" stopIfTrue="1" operator="equal">
      <formula>"Validation"</formula>
    </cfRule>
    <cfRule type="cellIs" dxfId="77" priority="235" operator="equal">
      <formula>"Pre-populated"</formula>
    </cfRule>
  </conditionalFormatting>
  <conditionalFormatting sqref="F5:F38">
    <cfRule type="cellIs" dxfId="76" priority="7" stopIfTrue="1" operator="equal">
      <formula>"Validation"</formula>
    </cfRule>
    <cfRule type="cellIs" dxfId="75" priority="8" operator="equal">
      <formula>"Pre-populated"</formula>
    </cfRule>
  </conditionalFormatting>
  <conditionalFormatting sqref="F19:H22 G15:H18">
    <cfRule type="expression" dxfId="74" priority="160">
      <formula>OR($J15="New",$J15="Updated")</formula>
    </cfRule>
  </conditionalFormatting>
  <conditionalFormatting sqref="F27:H30">
    <cfRule type="expression" dxfId="73" priority="107">
      <formula>OR($J27="New",$J27="Updated")</formula>
    </cfRule>
  </conditionalFormatting>
  <conditionalFormatting sqref="F35:H38 E15:E38">
    <cfRule type="expression" dxfId="72" priority="54">
      <formula>OR($J15="New",$J15="Updated")</formula>
    </cfRule>
  </conditionalFormatting>
  <conditionalFormatting sqref="H3:H38">
    <cfRule type="expression" dxfId="71" priority="47">
      <formula>OR($J3="New",$J3="Updated")</formula>
    </cfRule>
  </conditionalFormatting>
  <conditionalFormatting sqref="I4:I38">
    <cfRule type="expression" dxfId="70" priority="6">
      <formula>OR($J4="New",$J4="Updated")</formula>
    </cfRule>
  </conditionalFormatting>
  <conditionalFormatting sqref="J4:J38">
    <cfRule type="cellIs" dxfId="69" priority="9" operator="equal">
      <formula>"Updated"</formula>
    </cfRule>
    <cfRule type="cellIs" dxfId="68" priority="10" operator="equal">
      <formula>"New"</formula>
    </cfRule>
  </conditionalFormatting>
  <dataValidations count="1">
    <dataValidation type="list" allowBlank="1" showInputMessage="1" showErrorMessage="1" sqref="F15:F38 J15:J38" xr:uid="{818E8E2A-CA2B-4771-A1A5-285166E1EC85}"/>
  </dataValidations>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D6AFCF-9D01-46DC-B69E-A549DC2AFA65}">
          <x14:formula1>
            <xm:f>RS_ValueSource!$E$46:$E$48</xm:f>
          </x14:formula1>
          <xm:sqref>J4:J13</xm:sqref>
        </x14:dataValidation>
        <x14:dataValidation type="list" allowBlank="1" showInputMessage="1" showErrorMessage="1" xr:uid="{A446310A-793D-40EF-8549-62842E23EE77}">
          <x14:formula1>
            <xm:f>RS_ValueSource!$E$49:$E$52</xm:f>
          </x14:formula1>
          <xm:sqref>F4:F14</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6">
    <pageSetUpPr fitToPage="1"/>
  </sheetPr>
  <dimension ref="A1:H32"/>
  <sheetViews>
    <sheetView showGridLines="0" zoomScale="70" zoomScaleNormal="70" workbookViewId="0"/>
  </sheetViews>
  <sheetFormatPr defaultRowHeight="14.45"/>
  <cols>
    <col min="1" max="1" width="2" style="2" customWidth="1"/>
    <col min="2" max="2" width="4.28515625" style="2" customWidth="1"/>
    <col min="3" max="3" width="76.28515625" style="2" bestFit="1" customWidth="1"/>
    <col min="4" max="4" width="44.7109375" style="2" customWidth="1"/>
    <col min="6" max="6" width="16.7109375" style="2" bestFit="1" customWidth="1"/>
    <col min="7" max="7" width="20.7109375" style="2" customWidth="1"/>
    <col min="8" max="8" width="7.7109375" style="2" customWidth="1"/>
  </cols>
  <sheetData>
    <row r="1" spans="1:8" s="16" customFormat="1" ht="16.5">
      <c r="A1" s="3"/>
    </row>
    <row r="2" spans="1:8" s="16" customFormat="1" ht="16.5">
      <c r="A2" s="3"/>
    </row>
    <row r="3" spans="1:8" s="16" customFormat="1" ht="16.5">
      <c r="A3" s="3"/>
    </row>
    <row r="4" spans="1:8" s="16" customFormat="1" ht="21">
      <c r="A4" s="3"/>
      <c r="B4" s="162"/>
      <c r="C4" s="170" t="s">
        <v>365</v>
      </c>
      <c r="D4" s="163"/>
      <c r="E4" s="163"/>
      <c r="F4" s="163"/>
      <c r="G4" s="8" t="s">
        <v>395</v>
      </c>
      <c r="H4" s="9" t="s">
        <v>3484</v>
      </c>
    </row>
    <row r="5" spans="1:8" s="16" customFormat="1" ht="15.75" customHeight="1">
      <c r="A5" s="3"/>
      <c r="B5" s="164"/>
      <c r="C5" s="164"/>
      <c r="D5" s="165"/>
      <c r="E5" s="165"/>
      <c r="F5" s="165"/>
    </row>
    <row r="6" spans="1:8" s="16" customFormat="1" ht="17.45">
      <c r="A6" s="3"/>
      <c r="B6" s="164"/>
      <c r="C6" s="191" t="s">
        <v>3485</v>
      </c>
      <c r="D6" s="163"/>
      <c r="E6" s="163"/>
      <c r="F6" s="163"/>
      <c r="G6" s="8"/>
      <c r="H6" s="165"/>
    </row>
    <row r="7" spans="1:8" s="16" customFormat="1" ht="17.45">
      <c r="A7" s="3"/>
      <c r="B7" s="164"/>
      <c r="C7" s="76"/>
      <c r="D7" s="165"/>
      <c r="E7" s="165"/>
      <c r="F7" s="165"/>
      <c r="G7" s="166"/>
      <c r="H7" s="165"/>
    </row>
    <row r="8" spans="1:8" s="16" customFormat="1" ht="17.45">
      <c r="B8" s="164"/>
      <c r="C8" s="172" t="s">
        <v>2363</v>
      </c>
      <c r="D8" s="173"/>
      <c r="E8" s="173"/>
      <c r="F8" s="173"/>
      <c r="G8" s="174"/>
      <c r="H8" s="173"/>
    </row>
    <row r="9" spans="1:8" s="16" customFormat="1" ht="16.5"/>
    <row r="10" spans="1:8" s="16" customFormat="1" ht="57.75" customHeight="1">
      <c r="C10" s="862" t="s">
        <v>3486</v>
      </c>
      <c r="D10" s="863"/>
      <c r="E10" s="863"/>
      <c r="F10" s="863"/>
      <c r="G10" s="863"/>
      <c r="H10" s="533"/>
    </row>
    <row r="11" spans="1:8" s="16" customFormat="1" ht="16.5"/>
    <row r="12" spans="1:8" s="16" customFormat="1" ht="17.45">
      <c r="C12" s="176" t="s">
        <v>886</v>
      </c>
    </row>
    <row r="14" spans="1:8" ht="35.1" customHeight="1">
      <c r="A14" s="616"/>
      <c r="B14" s="616"/>
      <c r="C14" s="121" t="s">
        <v>3384</v>
      </c>
      <c r="D14" s="565" t="s">
        <v>513</v>
      </c>
      <c r="F14" s="616"/>
      <c r="G14" s="616"/>
      <c r="H14" s="616"/>
    </row>
    <row r="15" spans="1:8" ht="40.5" customHeight="1">
      <c r="A15" s="616"/>
      <c r="B15" s="616"/>
      <c r="C15" s="474" t="s">
        <v>3487</v>
      </c>
      <c r="D15" s="92" t="s">
        <v>3488</v>
      </c>
      <c r="F15" s="616"/>
      <c r="G15" s="616"/>
      <c r="H15" s="616"/>
    </row>
    <row r="16" spans="1:8" ht="40.5" customHeight="1">
      <c r="A16" s="616"/>
      <c r="B16" s="616"/>
      <c r="C16" s="57" t="s">
        <v>3489</v>
      </c>
      <c r="D16" s="92" t="s">
        <v>3490</v>
      </c>
      <c r="F16" s="616"/>
      <c r="G16" s="299"/>
      <c r="H16" s="616"/>
    </row>
    <row r="17" spans="2:8" ht="45" customHeight="1">
      <c r="B17" s="616"/>
      <c r="C17" s="57" t="s">
        <v>3491</v>
      </c>
      <c r="D17" s="92" t="s">
        <v>3492</v>
      </c>
      <c r="F17" s="616"/>
      <c r="G17" s="618"/>
      <c r="H17" s="616"/>
    </row>
    <row r="18" spans="2:8" ht="40.5" customHeight="1">
      <c r="B18" s="616"/>
      <c r="C18" s="57" t="s">
        <v>3493</v>
      </c>
      <c r="D18" s="92" t="s">
        <v>3494</v>
      </c>
      <c r="F18" s="616"/>
      <c r="G18" s="616"/>
      <c r="H18" s="616"/>
    </row>
    <row r="19" spans="2:8" ht="40.5" customHeight="1">
      <c r="B19" s="616"/>
      <c r="C19" s="57" t="s">
        <v>3495</v>
      </c>
      <c r="D19" s="92" t="s">
        <v>3496</v>
      </c>
      <c r="F19" s="616"/>
      <c r="G19" s="616"/>
      <c r="H19" s="616"/>
    </row>
    <row r="20" spans="2:8" ht="40.5" customHeight="1">
      <c r="B20" s="616"/>
      <c r="C20" s="57" t="s">
        <v>3497</v>
      </c>
      <c r="D20" s="92" t="s">
        <v>3498</v>
      </c>
      <c r="F20" s="616"/>
      <c r="G20" s="616"/>
      <c r="H20" s="616"/>
    </row>
    <row r="21" spans="2:8" ht="40.5" customHeight="1">
      <c r="B21" s="616"/>
      <c r="C21" s="57" t="s">
        <v>3499</v>
      </c>
      <c r="D21" s="92" t="s">
        <v>3500</v>
      </c>
      <c r="F21" s="616"/>
      <c r="G21" s="616"/>
      <c r="H21" s="616"/>
    </row>
    <row r="22" spans="2:8" ht="40.5" customHeight="1">
      <c r="B22" s="616"/>
      <c r="C22" s="57" t="s">
        <v>3501</v>
      </c>
      <c r="D22" s="92" t="s">
        <v>3502</v>
      </c>
      <c r="F22" s="616"/>
      <c r="G22" s="616"/>
      <c r="H22" s="616"/>
    </row>
    <row r="25" spans="2:8" s="16" customFormat="1" ht="17.45">
      <c r="B25" s="164"/>
      <c r="C25" s="172" t="s">
        <v>2383</v>
      </c>
      <c r="D25" s="173"/>
      <c r="E25" s="173"/>
      <c r="F25" s="173"/>
      <c r="G25" s="174"/>
      <c r="H25" s="173"/>
    </row>
    <row r="26" spans="2:8" s="16" customFormat="1" ht="16.5"/>
    <row r="27" spans="2:8" s="16" customFormat="1" ht="50.25" customHeight="1">
      <c r="C27" s="1051" t="s">
        <v>3503</v>
      </c>
      <c r="D27" s="1052"/>
      <c r="E27" s="1052"/>
      <c r="F27" s="1052"/>
      <c r="G27" s="1052"/>
      <c r="H27" s="533"/>
    </row>
    <row r="28" spans="2:8" s="16" customFormat="1" ht="16.5"/>
    <row r="29" spans="2:8" s="16" customFormat="1" ht="17.45">
      <c r="C29" s="176" t="s">
        <v>886</v>
      </c>
    </row>
    <row r="31" spans="2:8" ht="15.95">
      <c r="B31" s="616"/>
      <c r="C31" s="340"/>
      <c r="D31" s="340" t="s">
        <v>513</v>
      </c>
      <c r="F31" s="616"/>
      <c r="G31" s="616"/>
      <c r="H31" s="616"/>
    </row>
    <row r="32" spans="2:8" ht="39" customHeight="1">
      <c r="B32" s="616"/>
      <c r="C32" s="566" t="s">
        <v>3504</v>
      </c>
      <c r="D32" s="92" t="s">
        <v>3505</v>
      </c>
      <c r="E32" s="272"/>
      <c r="F32" s="616"/>
      <c r="G32" s="616"/>
      <c r="H32" s="616"/>
    </row>
  </sheetData>
  <sheetProtection formatColumns="0"/>
  <mergeCells count="2">
    <mergeCell ref="C10:G10"/>
    <mergeCell ref="C27:G27"/>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rgb="FF00B0F0"/>
  </sheetPr>
  <dimension ref="A1:F67"/>
  <sheetViews>
    <sheetView zoomScale="55" zoomScaleNormal="55" workbookViewId="0">
      <pane ySplit="1" topLeftCell="A2" activePane="bottomLeft" state="frozen"/>
      <selection pane="bottomLeft" activeCell="A4" sqref="A4"/>
      <selection activeCell="A4" sqref="A4"/>
    </sheetView>
  </sheetViews>
  <sheetFormatPr defaultRowHeight="12.6"/>
  <cols>
    <col min="6" max="6" width="10" customWidth="1"/>
  </cols>
  <sheetData>
    <row r="1" spans="1:6" s="325" customFormat="1" ht="29.1">
      <c r="A1" s="656" t="s">
        <v>3506</v>
      </c>
      <c r="B1" s="656" t="s">
        <v>3507</v>
      </c>
      <c r="C1" s="656" t="s">
        <v>3508</v>
      </c>
      <c r="D1" s="656" t="s">
        <v>3509</v>
      </c>
      <c r="E1" s="656" t="s">
        <v>3510</v>
      </c>
      <c r="F1" s="656" t="s">
        <v>3511</v>
      </c>
    </row>
    <row r="2" spans="1:6" ht="14.45">
      <c r="A2" s="616" t="s">
        <v>3512</v>
      </c>
      <c r="B2" s="616" t="s">
        <v>3513</v>
      </c>
      <c r="C2" s="616" t="s">
        <v>3514</v>
      </c>
      <c r="D2" s="616" t="s">
        <v>407</v>
      </c>
      <c r="E2" s="616" t="s">
        <v>407</v>
      </c>
      <c r="F2" s="616" t="s">
        <v>3515</v>
      </c>
    </row>
    <row r="3" spans="1:6" ht="14.45">
      <c r="E3" s="616" t="s">
        <v>3516</v>
      </c>
      <c r="F3" s="616" t="s">
        <v>3517</v>
      </c>
    </row>
    <row r="4" spans="1:6" ht="14.45">
      <c r="A4" s="616" t="s">
        <v>3518</v>
      </c>
      <c r="B4" s="616" t="s">
        <v>893</v>
      </c>
      <c r="C4" s="616" t="s">
        <v>3514</v>
      </c>
      <c r="D4" s="616" t="s">
        <v>407</v>
      </c>
    </row>
    <row r="5" spans="1:6" ht="14.45">
      <c r="A5" s="616" t="s">
        <v>3519</v>
      </c>
      <c r="B5" s="616" t="s">
        <v>3513</v>
      </c>
      <c r="C5" s="616" t="s">
        <v>3514</v>
      </c>
      <c r="D5" s="616"/>
      <c r="E5" s="616" t="s">
        <v>3520</v>
      </c>
      <c r="F5" s="616" t="s">
        <v>3520</v>
      </c>
    </row>
    <row r="6" spans="1:6" ht="14.45">
      <c r="E6" s="616" t="s">
        <v>3521</v>
      </c>
      <c r="F6" s="616" t="s">
        <v>3521</v>
      </c>
    </row>
    <row r="7" spans="1:6" ht="14.45">
      <c r="E7" s="616" t="s">
        <v>3522</v>
      </c>
      <c r="F7" s="616" t="s">
        <v>3522</v>
      </c>
    </row>
    <row r="8" spans="1:6" ht="14.45">
      <c r="E8" s="616" t="s">
        <v>3523</v>
      </c>
      <c r="F8" s="616" t="s">
        <v>3523</v>
      </c>
    </row>
    <row r="9" spans="1:6" ht="14.45">
      <c r="E9" s="616" t="s">
        <v>3524</v>
      </c>
      <c r="F9" s="616" t="s">
        <v>3524</v>
      </c>
    </row>
    <row r="10" spans="1:6" ht="14.45">
      <c r="E10" s="616" t="s">
        <v>3525</v>
      </c>
      <c r="F10" s="616" t="s">
        <v>3525</v>
      </c>
    </row>
    <row r="11" spans="1:6" ht="14.45">
      <c r="E11" s="616" t="s">
        <v>3526</v>
      </c>
      <c r="F11" s="616" t="s">
        <v>3526</v>
      </c>
    </row>
    <row r="12" spans="1:6" ht="14.45">
      <c r="E12" s="616" t="s">
        <v>3527</v>
      </c>
      <c r="F12" s="616" t="s">
        <v>3527</v>
      </c>
    </row>
    <row r="13" spans="1:6" ht="14.45">
      <c r="E13" s="616" t="s">
        <v>3528</v>
      </c>
      <c r="F13" s="616" t="s">
        <v>3528</v>
      </c>
    </row>
    <row r="14" spans="1:6" ht="14.45">
      <c r="E14" s="616" t="s">
        <v>3529</v>
      </c>
      <c r="F14" s="616" t="s">
        <v>3529</v>
      </c>
    </row>
    <row r="15" spans="1:6" ht="14.45">
      <c r="E15" s="616" t="s">
        <v>3530</v>
      </c>
      <c r="F15" s="616" t="s">
        <v>3530</v>
      </c>
    </row>
    <row r="16" spans="1:6" ht="14.45">
      <c r="E16" s="616" t="s">
        <v>3531</v>
      </c>
      <c r="F16" s="616" t="s">
        <v>3531</v>
      </c>
    </row>
    <row r="17" spans="5:6" ht="14.45">
      <c r="E17" s="616" t="s">
        <v>3532</v>
      </c>
      <c r="F17" s="616" t="s">
        <v>3532</v>
      </c>
    </row>
    <row r="18" spans="5:6" ht="14.45">
      <c r="E18" s="616" t="s">
        <v>3533</v>
      </c>
      <c r="F18" s="616" t="s">
        <v>3533</v>
      </c>
    </row>
    <row r="19" spans="5:6" ht="14.45">
      <c r="E19" s="616" t="s">
        <v>3534</v>
      </c>
      <c r="F19" s="616" t="s">
        <v>3534</v>
      </c>
    </row>
    <row r="20" spans="5:6" ht="14.45">
      <c r="E20" s="616" t="s">
        <v>3535</v>
      </c>
      <c r="F20" s="616" t="s">
        <v>3535</v>
      </c>
    </row>
    <row r="21" spans="5:6" ht="14.45">
      <c r="E21" s="616" t="s">
        <v>3536</v>
      </c>
      <c r="F21" s="616" t="s">
        <v>3536</v>
      </c>
    </row>
    <row r="22" spans="5:6" ht="14.45">
      <c r="E22" s="616" t="s">
        <v>3537</v>
      </c>
      <c r="F22" s="616" t="s">
        <v>3537</v>
      </c>
    </row>
    <row r="23" spans="5:6" ht="14.45">
      <c r="E23" s="616" t="s">
        <v>3538</v>
      </c>
      <c r="F23" s="616" t="s">
        <v>3538</v>
      </c>
    </row>
    <row r="24" spans="5:6" ht="14.45">
      <c r="E24" s="616" t="s">
        <v>3539</v>
      </c>
      <c r="F24" s="616" t="s">
        <v>3539</v>
      </c>
    </row>
    <row r="25" spans="5:6" ht="14.45">
      <c r="E25" s="616" t="s">
        <v>3540</v>
      </c>
      <c r="F25" s="616" t="s">
        <v>3540</v>
      </c>
    </row>
    <row r="26" spans="5:6" ht="14.45">
      <c r="E26" s="616" t="s">
        <v>3541</v>
      </c>
      <c r="F26" s="616" t="s">
        <v>3541</v>
      </c>
    </row>
    <row r="27" spans="5:6" ht="14.45">
      <c r="E27" s="616" t="s">
        <v>3542</v>
      </c>
      <c r="F27" s="616" t="s">
        <v>3542</v>
      </c>
    </row>
    <row r="28" spans="5:6" ht="14.45">
      <c r="E28" s="616" t="s">
        <v>3543</v>
      </c>
      <c r="F28" s="616" t="s">
        <v>3543</v>
      </c>
    </row>
    <row r="29" spans="5:6" ht="14.45">
      <c r="E29" s="616" t="s">
        <v>3544</v>
      </c>
      <c r="F29" s="616" t="s">
        <v>3544</v>
      </c>
    </row>
    <row r="30" spans="5:6" ht="14.45">
      <c r="E30" s="616" t="s">
        <v>3545</v>
      </c>
      <c r="F30" s="616" t="s">
        <v>3545</v>
      </c>
    </row>
    <row r="31" spans="5:6" ht="14.45">
      <c r="E31" s="647" t="s">
        <v>3546</v>
      </c>
      <c r="F31" s="647" t="s">
        <v>3546</v>
      </c>
    </row>
    <row r="32" spans="5:6" ht="14.45">
      <c r="E32" s="647" t="s">
        <v>3547</v>
      </c>
      <c r="F32" s="647" t="s">
        <v>3547</v>
      </c>
    </row>
    <row r="33" spans="1:6" ht="14.45">
      <c r="E33" s="647" t="s">
        <v>3548</v>
      </c>
      <c r="F33" s="647" t="s">
        <v>3548</v>
      </c>
    </row>
    <row r="34" spans="1:6" ht="14.45">
      <c r="E34" s="647" t="s">
        <v>3549</v>
      </c>
      <c r="F34" s="647" t="s">
        <v>3549</v>
      </c>
    </row>
    <row r="35" spans="1:6" ht="14.45">
      <c r="E35" s="647" t="s">
        <v>3550</v>
      </c>
      <c r="F35" s="647" t="s">
        <v>3550</v>
      </c>
    </row>
    <row r="36" spans="1:6" ht="14.45">
      <c r="E36" s="647" t="s">
        <v>3551</v>
      </c>
      <c r="F36" s="647" t="s">
        <v>3551</v>
      </c>
    </row>
    <row r="37" spans="1:6" ht="14.45">
      <c r="E37" s="647" t="s">
        <v>3552</v>
      </c>
      <c r="F37" s="647" t="s">
        <v>3552</v>
      </c>
    </row>
    <row r="38" spans="1:6" ht="14.45">
      <c r="E38" s="647" t="s">
        <v>3553</v>
      </c>
      <c r="F38" s="647" t="s">
        <v>3553</v>
      </c>
    </row>
    <row r="39" spans="1:6" ht="14.45">
      <c r="A39" s="616" t="s">
        <v>3554</v>
      </c>
      <c r="B39" s="616" t="s">
        <v>893</v>
      </c>
      <c r="C39" s="616" t="s">
        <v>3514</v>
      </c>
      <c r="D39" s="616" t="s">
        <v>407</v>
      </c>
    </row>
    <row r="40" spans="1:6" ht="14.45">
      <c r="A40" s="616" t="s">
        <v>3555</v>
      </c>
      <c r="B40" s="616" t="s">
        <v>3513</v>
      </c>
      <c r="C40" s="616" t="s">
        <v>3514</v>
      </c>
      <c r="D40" s="616" t="s">
        <v>3516</v>
      </c>
      <c r="E40" s="616" t="s">
        <v>407</v>
      </c>
      <c r="F40" s="616" t="s">
        <v>3556</v>
      </c>
    </row>
    <row r="41" spans="1:6" ht="14.45">
      <c r="E41" s="616" t="s">
        <v>3516</v>
      </c>
      <c r="F41" s="616" t="s">
        <v>3557</v>
      </c>
    </row>
    <row r="42" spans="1:6" ht="14.45">
      <c r="A42" s="616" t="s">
        <v>3558</v>
      </c>
      <c r="B42" s="616" t="s">
        <v>3513</v>
      </c>
      <c r="C42" s="616" t="s">
        <v>3514</v>
      </c>
      <c r="D42" s="616" t="s">
        <v>407</v>
      </c>
      <c r="E42" s="616" t="s">
        <v>407</v>
      </c>
      <c r="F42" s="616" t="s">
        <v>3559</v>
      </c>
    </row>
    <row r="43" spans="1:6" ht="14.45">
      <c r="E43" s="616" t="s">
        <v>3516</v>
      </c>
      <c r="F43" s="616" t="s">
        <v>3560</v>
      </c>
    </row>
    <row r="44" spans="1:6" ht="14.45">
      <c r="A44" s="616" t="s">
        <v>3561</v>
      </c>
      <c r="B44" s="616" t="s">
        <v>3513</v>
      </c>
      <c r="C44" s="616" t="s">
        <v>3514</v>
      </c>
      <c r="D44" s="616"/>
      <c r="E44" s="616" t="s">
        <v>407</v>
      </c>
      <c r="F44" s="616" t="s">
        <v>3556</v>
      </c>
    </row>
    <row r="45" spans="1:6" ht="14.45">
      <c r="E45" s="616" t="s">
        <v>3516</v>
      </c>
      <c r="F45" s="616" t="s">
        <v>3557</v>
      </c>
    </row>
    <row r="46" spans="1:6" ht="14.45">
      <c r="A46" t="s">
        <v>3562</v>
      </c>
      <c r="B46" s="616" t="s">
        <v>3513</v>
      </c>
      <c r="C46" s="616" t="s">
        <v>3514</v>
      </c>
      <c r="E46" s="616" t="s">
        <v>455</v>
      </c>
    </row>
    <row r="47" spans="1:6" ht="14.45">
      <c r="E47" s="616" t="s">
        <v>611</v>
      </c>
    </row>
    <row r="48" spans="1:6" ht="14.45">
      <c r="E48" s="616" t="s">
        <v>449</v>
      </c>
    </row>
    <row r="49" spans="1:6" ht="14.45">
      <c r="A49" t="s">
        <v>3563</v>
      </c>
      <c r="B49" s="616" t="s">
        <v>3513</v>
      </c>
      <c r="C49" s="616" t="s">
        <v>3514</v>
      </c>
      <c r="E49" s="616" t="s">
        <v>446</v>
      </c>
    </row>
    <row r="50" spans="1:6" ht="14.45">
      <c r="B50" s="616"/>
      <c r="C50" s="616"/>
      <c r="E50" s="616" t="s">
        <v>3564</v>
      </c>
    </row>
    <row r="51" spans="1:6" ht="14.45">
      <c r="E51" s="616" t="s">
        <v>454</v>
      </c>
    </row>
    <row r="52" spans="1:6" ht="14.45">
      <c r="E52" s="616" t="s">
        <v>660</v>
      </c>
    </row>
    <row r="53" spans="1:6" ht="14.45">
      <c r="A53" t="s">
        <v>3565</v>
      </c>
      <c r="B53" s="616" t="s">
        <v>3513</v>
      </c>
      <c r="C53" t="s">
        <v>3514</v>
      </c>
      <c r="E53" s="616" t="s">
        <v>3566</v>
      </c>
    </row>
    <row r="54" spans="1:6" ht="14.45">
      <c r="E54" s="616" t="s">
        <v>3567</v>
      </c>
    </row>
    <row r="55" spans="1:6" ht="14.45">
      <c r="E55" s="616" t="s">
        <v>3568</v>
      </c>
    </row>
    <row r="56" spans="1:6" ht="14.45">
      <c r="E56" s="616" t="s">
        <v>3569</v>
      </c>
    </row>
    <row r="57" spans="1:6" ht="14.45">
      <c r="A57" s="616" t="s">
        <v>3570</v>
      </c>
      <c r="B57" s="616" t="s">
        <v>3513</v>
      </c>
      <c r="C57" s="616" t="s">
        <v>3514</v>
      </c>
      <c r="D57" s="616"/>
      <c r="E57" s="616"/>
      <c r="F57" s="616" t="s">
        <v>3556</v>
      </c>
    </row>
    <row r="58" spans="1:6" ht="14.45">
      <c r="E58" s="616"/>
      <c r="F58" s="616" t="s">
        <v>3557</v>
      </c>
    </row>
    <row r="59" spans="1:6" ht="14.45">
      <c r="A59" s="616" t="s">
        <v>3571</v>
      </c>
      <c r="F59" s="616" t="s">
        <v>3557</v>
      </c>
    </row>
    <row r="60" spans="1:6" ht="14.45">
      <c r="F60" s="616" t="s">
        <v>3572</v>
      </c>
    </row>
    <row r="61" spans="1:6" ht="14.45">
      <c r="F61" s="616" t="s">
        <v>3573</v>
      </c>
    </row>
    <row r="62" spans="1:6" ht="14.45">
      <c r="A62" t="s">
        <v>3574</v>
      </c>
      <c r="B62" s="616" t="s">
        <v>3513</v>
      </c>
      <c r="C62" t="s">
        <v>3514</v>
      </c>
      <c r="E62" s="616" t="str">
        <f>RIGHT(spec_title,4)-1&amp;"-1-Approved Version 1"</f>
        <v>2026-1-Approved Version 1</v>
      </c>
    </row>
    <row r="63" spans="1:6" ht="14.45">
      <c r="E63" s="616" t="str">
        <f>RIGHT(spec_title,4)-1&amp;"-2-Approved Version 2"</f>
        <v>2026-2-Approved Version 2</v>
      </c>
    </row>
    <row r="64" spans="1:6" ht="14.45">
      <c r="E64" s="616" t="str">
        <f>RIGHT(spec_title,4)-1&amp;"-3-Approved Version 3"</f>
        <v>2026-3-Approved Version 3</v>
      </c>
    </row>
    <row r="65" spans="5:5" ht="14.45">
      <c r="E65" s="616" t="str">
        <f>RIGHT(spec_title,4)&amp;"-1-Approved Version 1"</f>
        <v>2027-1-Approved Version 1</v>
      </c>
    </row>
    <row r="66" spans="5:5" ht="14.45">
      <c r="E66" s="616" t="str">
        <f>RIGHT(spec_title,4)&amp;"-2-Approved Version 2"</f>
        <v>2027-2-Approved Version 2</v>
      </c>
    </row>
    <row r="67" spans="5:5" ht="14.45">
      <c r="E67" s="616" t="str">
        <f>RIGHT(spec_title,4)&amp;"-3-Approved Version 3"</f>
        <v>2027-3-Approved Version 3</v>
      </c>
    </row>
  </sheetData>
  <sheetProtection formatColumns="0"/>
  <pageMargins left="0.75" right="0.75" top="1" bottom="1" header="0.5" footer="0.5"/>
  <pageSetup orientation="portrait" r:id="rId1"/>
  <headerFooter alignWithMargins="0">
    <oddFooter>&amp;C&amp;1#&amp;"Calibri"&amp;10&amp;K000000Classification: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26"/>
  <sheetViews>
    <sheetView showGridLines="0" zoomScale="70" zoomScaleNormal="70" workbookViewId="0"/>
  </sheetViews>
  <sheetFormatPr defaultRowHeight="14.45"/>
  <cols>
    <col min="1" max="1" width="2" style="2" customWidth="1"/>
    <col min="2" max="2" width="2.5703125" style="2" customWidth="1"/>
    <col min="3" max="3" width="3.28515625" style="2" customWidth="1"/>
    <col min="4" max="4" width="32.7109375" style="2" customWidth="1"/>
    <col min="5" max="5" width="12.7109375" style="2" customWidth="1"/>
    <col min="6" max="6" width="58.7109375" style="2" customWidth="1"/>
    <col min="7" max="9" width="9.28515625" style="2" hidden="1" customWidth="1"/>
  </cols>
  <sheetData>
    <row r="1" spans="1:6" s="2" customFormat="1" ht="15.95">
      <c r="A1" s="3"/>
      <c r="B1" s="616"/>
      <c r="C1" s="616"/>
      <c r="D1" s="616"/>
      <c r="E1" s="616"/>
      <c r="F1" s="616"/>
    </row>
    <row r="2" spans="1:6">
      <c r="A2" s="616"/>
      <c r="B2" s="616"/>
      <c r="C2" s="616"/>
      <c r="D2" s="616"/>
      <c r="E2" s="616"/>
      <c r="F2" s="616"/>
    </row>
    <row r="3" spans="1:6" s="2" customFormat="1">
      <c r="A3" s="616"/>
      <c r="B3" s="616"/>
      <c r="C3" s="616"/>
      <c r="D3" s="616"/>
      <c r="E3" s="616"/>
      <c r="F3" s="616"/>
    </row>
    <row r="4" spans="1:6" ht="29.25" customHeight="1">
      <c r="A4" s="4"/>
      <c r="B4" s="5"/>
      <c r="C4" s="676" t="s">
        <v>365</v>
      </c>
      <c r="D4" s="676"/>
      <c r="E4" s="7"/>
      <c r="F4" s="7"/>
    </row>
    <row r="5" spans="1:6" ht="15" customHeight="1">
      <c r="A5" s="4"/>
      <c r="B5" s="616"/>
      <c r="C5" s="616"/>
      <c r="D5" s="616"/>
      <c r="E5" s="616"/>
      <c r="F5" s="616"/>
    </row>
    <row r="6" spans="1:6" ht="25.5" customHeight="1">
      <c r="A6" s="4"/>
      <c r="B6" s="616"/>
      <c r="C6" s="10"/>
      <c r="D6" s="6" t="s">
        <v>366</v>
      </c>
      <c r="E6" s="6"/>
      <c r="F6" s="6"/>
    </row>
    <row r="7" spans="1:6" ht="18">
      <c r="A7" s="4"/>
      <c r="B7" s="616"/>
      <c r="C7" s="616"/>
      <c r="D7" s="11"/>
      <c r="E7" s="616"/>
      <c r="F7" s="616"/>
    </row>
    <row r="8" spans="1:6" ht="16.149999999999999" customHeight="1">
      <c r="A8" s="4"/>
      <c r="B8" s="12"/>
      <c r="C8" s="13"/>
      <c r="D8" s="14" t="s">
        <v>367</v>
      </c>
      <c r="E8" s="682" t="s">
        <v>368</v>
      </c>
      <c r="F8" s="683"/>
    </row>
    <row r="9" spans="1:6" ht="16.149999999999999" customHeight="1">
      <c r="A9" s="4"/>
      <c r="B9" s="17"/>
      <c r="C9" s="18"/>
      <c r="D9" s="14" t="s">
        <v>369</v>
      </c>
      <c r="E9" s="682" t="str">
        <f>RIGHT(spec_title,4)</f>
        <v>2027</v>
      </c>
      <c r="F9" s="683"/>
    </row>
    <row r="10" spans="1:6" ht="16.149999999999999" customHeight="1">
      <c r="A10" s="4"/>
      <c r="B10" s="17"/>
      <c r="C10" s="19"/>
      <c r="D10" s="14" t="s">
        <v>370</v>
      </c>
      <c r="E10" s="15" t="s">
        <v>371</v>
      </c>
      <c r="F10" s="483" t="str">
        <f>"01/09/"&amp;RIGHT(spec_title,4)-1&amp;"  09:00:00"</f>
        <v>01/09/2026  09:00:00</v>
      </c>
    </row>
    <row r="11" spans="1:6" ht="16.149999999999999" customHeight="1">
      <c r="A11" s="4"/>
      <c r="B11" s="17"/>
      <c r="C11" s="19"/>
      <c r="D11" s="14" t="s">
        <v>372</v>
      </c>
      <c r="E11" s="682">
        <v>1</v>
      </c>
      <c r="F11" s="683"/>
    </row>
    <row r="12" spans="1:6" ht="16.149999999999999" customHeight="1">
      <c r="A12" s="4"/>
      <c r="B12" s="616"/>
      <c r="C12" s="19"/>
      <c r="D12" s="14" t="s">
        <v>7</v>
      </c>
      <c r="E12" s="682" t="s">
        <v>373</v>
      </c>
      <c r="F12" s="683"/>
    </row>
    <row r="13" spans="1:6" ht="30.75" customHeight="1">
      <c r="A13" s="3"/>
      <c r="B13" s="20"/>
      <c r="C13" s="21"/>
      <c r="D13" s="616"/>
      <c r="E13" s="616"/>
      <c r="F13" s="616"/>
    </row>
    <row r="14" spans="1:6" ht="16.149999999999999" customHeight="1">
      <c r="A14" s="3"/>
      <c r="B14" s="22"/>
      <c r="C14" s="19"/>
      <c r="D14" s="23" t="s">
        <v>374</v>
      </c>
      <c r="E14" s="3"/>
      <c r="F14" s="3"/>
    </row>
    <row r="15" spans="1:6" ht="16.149999999999999" customHeight="1">
      <c r="A15" s="4"/>
      <c r="B15" s="22"/>
      <c r="C15" s="19"/>
      <c r="D15" s="482" t="s">
        <v>375</v>
      </c>
      <c r="E15" s="680" t="s">
        <v>376</v>
      </c>
      <c r="F15" s="681"/>
    </row>
    <row r="16" spans="1:6" ht="16.149999999999999" customHeight="1">
      <c r="A16" s="4"/>
      <c r="B16" s="22"/>
      <c r="C16" s="19"/>
      <c r="D16" s="14" t="s">
        <v>377</v>
      </c>
      <c r="E16" s="680" t="s">
        <v>378</v>
      </c>
      <c r="F16" s="681"/>
    </row>
    <row r="17" spans="1:9" ht="16.149999999999999" customHeight="1">
      <c r="A17" s="4"/>
      <c r="B17" s="22"/>
      <c r="C17" s="19"/>
      <c r="D17" s="14" t="s">
        <v>379</v>
      </c>
      <c r="E17" s="680" t="s">
        <v>380</v>
      </c>
      <c r="F17" s="681"/>
      <c r="G17" s="616"/>
      <c r="H17" s="616"/>
      <c r="I17" s="616"/>
    </row>
    <row r="18" spans="1:9" ht="16.149999999999999" customHeight="1">
      <c r="A18" s="4"/>
      <c r="B18" s="22"/>
      <c r="C18" s="19"/>
      <c r="D18" s="14" t="s">
        <v>381</v>
      </c>
      <c r="E18" s="680" t="s">
        <v>376</v>
      </c>
      <c r="F18" s="681"/>
      <c r="G18" s="616"/>
      <c r="H18" s="616"/>
      <c r="I18" s="616"/>
    </row>
    <row r="19" spans="1:9" ht="16.149999999999999" customHeight="1">
      <c r="A19" s="4"/>
      <c r="B19" s="22"/>
      <c r="C19" s="19"/>
      <c r="D19" s="25" t="s">
        <v>382</v>
      </c>
      <c r="E19" s="680" t="s">
        <v>376</v>
      </c>
      <c r="F19" s="681"/>
      <c r="G19" s="616"/>
      <c r="H19" s="616"/>
      <c r="I19" s="616"/>
    </row>
    <row r="20" spans="1:9" s="2" customFormat="1" ht="16.149999999999999" customHeight="1">
      <c r="A20" s="3"/>
      <c r="B20" s="22"/>
      <c r="C20" s="19"/>
      <c r="D20" s="26"/>
      <c r="E20" s="27"/>
      <c r="F20" s="27"/>
      <c r="G20" s="616"/>
      <c r="H20" s="616"/>
      <c r="I20" s="616"/>
    </row>
    <row r="21" spans="1:9" s="2" customFormat="1" ht="15.95">
      <c r="A21" s="3"/>
      <c r="B21" s="22"/>
      <c r="C21" s="19"/>
      <c r="D21" s="26"/>
      <c r="E21" s="28"/>
      <c r="F21" s="28"/>
      <c r="G21" s="616"/>
      <c r="H21" s="616"/>
      <c r="I21" s="616"/>
    </row>
    <row r="22" spans="1:9" ht="44.25" customHeight="1">
      <c r="A22" s="616"/>
      <c r="B22" s="22"/>
      <c r="C22" s="19"/>
      <c r="D22" s="679" t="s">
        <v>383</v>
      </c>
      <c r="E22" s="679"/>
      <c r="F22" s="679"/>
      <c r="G22" s="616" t="s">
        <v>384</v>
      </c>
      <c r="H22" s="616" t="s">
        <v>385</v>
      </c>
      <c r="I22" s="616" t="str">
        <f t="shared" ref="I22:I26" si="0">"ChartData!"&amp;G22&amp;":"&amp;H22</f>
        <v>ChartData!A2:A129</v>
      </c>
    </row>
    <row r="23" spans="1:9">
      <c r="A23" s="616"/>
      <c r="B23" s="22"/>
      <c r="C23" s="19"/>
      <c r="D23" s="30"/>
      <c r="E23" s="618"/>
      <c r="F23" s="618"/>
      <c r="G23" s="616" t="s">
        <v>386</v>
      </c>
      <c r="H23" s="616" t="s">
        <v>387</v>
      </c>
      <c r="I23" s="616" t="str">
        <f t="shared" si="0"/>
        <v>ChartData!B2:B129</v>
      </c>
    </row>
    <row r="24" spans="1:9" ht="15.95">
      <c r="A24" s="616"/>
      <c r="B24" s="22"/>
      <c r="C24" s="19"/>
      <c r="D24" s="32" t="s">
        <v>388</v>
      </c>
      <c r="E24" s="29"/>
      <c r="F24" s="29"/>
      <c r="G24" s="616" t="s">
        <v>389</v>
      </c>
      <c r="H24" s="616" t="s">
        <v>390</v>
      </c>
      <c r="I24" s="616" t="str">
        <f t="shared" si="0"/>
        <v>ChartData!D2:D129</v>
      </c>
    </row>
    <row r="25" spans="1:9" ht="15" customHeight="1">
      <c r="A25" s="616"/>
      <c r="B25" s="22"/>
      <c r="C25" s="19"/>
      <c r="D25" s="679" t="s">
        <v>391</v>
      </c>
      <c r="E25" s="679"/>
      <c r="F25" s="679"/>
      <c r="G25" s="616" t="s">
        <v>392</v>
      </c>
      <c r="H25" s="616" t="s">
        <v>393</v>
      </c>
      <c r="I25" s="616" t="str">
        <f t="shared" si="0"/>
        <v>ChartData!E2:E129</v>
      </c>
    </row>
    <row r="26" spans="1:9" ht="15" customHeight="1">
      <c r="A26" s="616"/>
      <c r="B26" s="22"/>
      <c r="C26" s="19"/>
      <c r="D26" s="679"/>
      <c r="E26" s="679"/>
      <c r="F26" s="679"/>
      <c r="G26" s="616" t="s">
        <v>394</v>
      </c>
      <c r="H26" s="616" t="s">
        <v>390</v>
      </c>
      <c r="I26" s="616" t="str">
        <f t="shared" si="0"/>
        <v>ChartData!D109:D129</v>
      </c>
    </row>
  </sheetData>
  <sheetProtection formatColumns="0"/>
  <mergeCells count="12">
    <mergeCell ref="C4:D4"/>
    <mergeCell ref="E8:F8"/>
    <mergeCell ref="E9:F9"/>
    <mergeCell ref="E11:F11"/>
    <mergeCell ref="E12:F12"/>
    <mergeCell ref="D22:F22"/>
    <mergeCell ref="D25:F26"/>
    <mergeCell ref="E15:F15"/>
    <mergeCell ref="E16:F16"/>
    <mergeCell ref="E17:F17"/>
    <mergeCell ref="E18:F18"/>
    <mergeCell ref="E19:F19"/>
  </mergeCells>
  <pageMargins left="0.70866141732283472" right="0.70866141732283472" top="0.74803149606299213" bottom="0.74803149606299213" header="0.31496062992125984" footer="0.31496062992125984"/>
  <pageSetup paperSize="9" scale="96" fitToWidth="0" orientation="landscape" verticalDpi="90" r:id="rId1"/>
  <headerFooter scaleWithDoc="0">
    <oddHeader>&amp;R&amp;F</oddHeader>
    <oddFooter>&amp;L&amp;D &amp;T&amp;RPage &amp;P of &amp;N&amp;C&amp;1#&amp;"Calibri"&amp;10&amp;K000000Classification: Confidential</oddFooter>
  </headerFooter>
  <ignoredErrors>
    <ignoredError sqref="E17"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8">
    <tabColor rgb="FF00B0F0"/>
  </sheetPr>
  <dimension ref="A1:E129"/>
  <sheetViews>
    <sheetView zoomScale="70" zoomScaleNormal="70" workbookViewId="0">
      <selection activeCell="A4" sqref="A4"/>
    </sheetView>
  </sheetViews>
  <sheetFormatPr defaultColWidth="10.42578125" defaultRowHeight="14.45"/>
  <cols>
    <col min="1" max="1" width="10.42578125" style="2"/>
    <col min="2" max="2" width="20.42578125" style="2" customWidth="1"/>
    <col min="3" max="4" width="10.42578125" style="2"/>
    <col min="5" max="5" width="16.7109375" style="2" customWidth="1"/>
    <col min="6" max="16384" width="10.42578125" style="2"/>
  </cols>
  <sheetData>
    <row r="1" spans="1:5">
      <c r="A1" s="211" t="s">
        <v>3575</v>
      </c>
      <c r="B1" s="211" t="s">
        <v>3576</v>
      </c>
      <c r="C1" s="616"/>
      <c r="D1" s="212" t="s">
        <v>3575</v>
      </c>
      <c r="E1" s="212" t="s">
        <v>3577</v>
      </c>
    </row>
    <row r="2" spans="1:5">
      <c r="A2" s="657">
        <v>0.5</v>
      </c>
      <c r="B2" s="657">
        <v>0.5</v>
      </c>
      <c r="C2" s="616"/>
      <c r="D2" s="657">
        <v>0.5</v>
      </c>
      <c r="E2" s="657">
        <v>0.25</v>
      </c>
    </row>
    <row r="3" spans="1:5">
      <c r="A3" s="657">
        <v>0.50499999999999989</v>
      </c>
      <c r="B3" s="657">
        <v>0.495</v>
      </c>
      <c r="C3" s="616"/>
      <c r="D3" s="657">
        <v>0.50499999999999989</v>
      </c>
      <c r="E3" s="657">
        <v>0.24502499999999997</v>
      </c>
    </row>
    <row r="4" spans="1:5">
      <c r="A4" s="657">
        <v>0.5099999999999999</v>
      </c>
      <c r="B4" s="657">
        <v>0.49</v>
      </c>
      <c r="C4" s="616"/>
      <c r="D4" s="657">
        <v>0.5099999999999999</v>
      </c>
      <c r="E4" s="657">
        <v>0.24009999999999995</v>
      </c>
    </row>
    <row r="5" spans="1:5">
      <c r="A5" s="657">
        <v>0.5149999999999999</v>
      </c>
      <c r="B5" s="657">
        <v>0.48499999999999999</v>
      </c>
      <c r="C5" s="616"/>
      <c r="D5" s="657">
        <v>0.5149999999999999</v>
      </c>
      <c r="E5" s="657">
        <v>0.23522499999999999</v>
      </c>
    </row>
    <row r="6" spans="1:5">
      <c r="A6" s="657">
        <v>0.51999999999999991</v>
      </c>
      <c r="B6" s="657">
        <v>0.48</v>
      </c>
      <c r="C6" s="616"/>
      <c r="D6" s="657">
        <v>0.51999999999999991</v>
      </c>
      <c r="E6" s="657">
        <v>0.23039999999999997</v>
      </c>
    </row>
    <row r="7" spans="1:5">
      <c r="A7" s="657">
        <v>0.52499999999999991</v>
      </c>
      <c r="B7" s="657">
        <v>0.47499999999999998</v>
      </c>
      <c r="C7" s="616"/>
      <c r="D7" s="657">
        <v>0.52499999999999991</v>
      </c>
      <c r="E7" s="657">
        <v>0.22562499999999996</v>
      </c>
    </row>
    <row r="8" spans="1:5">
      <c r="A8" s="657">
        <v>0.52999999999999992</v>
      </c>
      <c r="B8" s="657">
        <v>0.47</v>
      </c>
      <c r="C8" s="616"/>
      <c r="D8" s="657">
        <v>0.52999999999999992</v>
      </c>
      <c r="E8" s="657">
        <v>0.22089999999999999</v>
      </c>
    </row>
    <row r="9" spans="1:5">
      <c r="A9" s="657">
        <v>0.53499999999999992</v>
      </c>
      <c r="B9" s="657">
        <v>0.46499999999999997</v>
      </c>
      <c r="C9" s="616"/>
      <c r="D9" s="657">
        <v>0.53499999999999992</v>
      </c>
      <c r="E9" s="657">
        <v>0.21622499999999995</v>
      </c>
    </row>
    <row r="10" spans="1:5">
      <c r="A10" s="657">
        <v>0.53999999999999992</v>
      </c>
      <c r="B10" s="657">
        <v>0.45999999999999991</v>
      </c>
      <c r="C10" s="616"/>
      <c r="D10" s="657">
        <v>0.53999999999999992</v>
      </c>
      <c r="E10" s="657">
        <v>0.21159999999999993</v>
      </c>
    </row>
    <row r="11" spans="1:5">
      <c r="A11" s="657">
        <v>0.54500000000000004</v>
      </c>
      <c r="B11" s="657">
        <v>0.4549999999999999</v>
      </c>
      <c r="C11" s="616"/>
      <c r="D11" s="657">
        <v>0.54500000000000004</v>
      </c>
      <c r="E11" s="657">
        <v>0.20702499999999996</v>
      </c>
    </row>
    <row r="12" spans="1:5">
      <c r="A12" s="657">
        <v>0.54999999999999993</v>
      </c>
      <c r="B12" s="657">
        <v>0.44999999999999996</v>
      </c>
      <c r="C12" s="616"/>
      <c r="D12" s="657">
        <v>0.54999999999999993</v>
      </c>
      <c r="E12" s="657">
        <v>0.20249999999999996</v>
      </c>
    </row>
    <row r="13" spans="1:5">
      <c r="A13" s="657">
        <v>0.55500000000000005</v>
      </c>
      <c r="B13" s="657">
        <v>0.4449999999999999</v>
      </c>
      <c r="C13" s="616"/>
      <c r="D13" s="657">
        <v>0.55500000000000005</v>
      </c>
      <c r="E13" s="657">
        <v>0.19802499999999992</v>
      </c>
    </row>
    <row r="14" spans="1:5">
      <c r="A14" s="657">
        <v>0.55999999999999994</v>
      </c>
      <c r="B14" s="657">
        <v>0.43999999999999995</v>
      </c>
      <c r="C14" s="616"/>
      <c r="D14" s="657">
        <v>0.55999999999999994</v>
      </c>
      <c r="E14" s="657">
        <v>0.19359999999999997</v>
      </c>
    </row>
    <row r="15" spans="1:5">
      <c r="A15" s="657">
        <v>0.56500000000000006</v>
      </c>
      <c r="B15" s="657">
        <v>0.43499999999999989</v>
      </c>
      <c r="C15" s="616"/>
      <c r="D15" s="657">
        <v>0.56500000000000006</v>
      </c>
      <c r="E15" s="657">
        <v>0.18922499999999995</v>
      </c>
    </row>
    <row r="16" spans="1:5">
      <c r="A16" s="657">
        <v>0.56999999999999995</v>
      </c>
      <c r="B16" s="657">
        <v>0.42999999999999994</v>
      </c>
      <c r="C16" s="616"/>
      <c r="D16" s="657">
        <v>0.56999999999999995</v>
      </c>
      <c r="E16" s="657">
        <v>0.18489999999999993</v>
      </c>
    </row>
    <row r="17" spans="1:5">
      <c r="A17" s="657">
        <v>0.57500000000000007</v>
      </c>
      <c r="B17" s="657">
        <v>0.42499999999999988</v>
      </c>
      <c r="C17" s="616"/>
      <c r="D17" s="657">
        <v>0.57500000000000007</v>
      </c>
      <c r="E17" s="657">
        <v>0.18062499999999992</v>
      </c>
    </row>
    <row r="18" spans="1:5">
      <c r="A18" s="657">
        <v>0.57999999999999996</v>
      </c>
      <c r="B18" s="657">
        <v>0.41999999999999993</v>
      </c>
      <c r="C18" s="616"/>
      <c r="D18" s="657">
        <v>0.57999999999999996</v>
      </c>
      <c r="E18" s="657">
        <v>0.17639999999999995</v>
      </c>
    </row>
    <row r="19" spans="1:5">
      <c r="A19" s="657">
        <v>0.58500000000000008</v>
      </c>
      <c r="B19" s="657">
        <v>0.41499999999999987</v>
      </c>
      <c r="C19" s="616"/>
      <c r="D19" s="657">
        <v>0.58500000000000008</v>
      </c>
      <c r="E19" s="657">
        <v>0.17222499999999991</v>
      </c>
    </row>
    <row r="20" spans="1:5">
      <c r="A20" s="657">
        <v>0.59000000000000008</v>
      </c>
      <c r="B20" s="657">
        <v>0.40999999999999986</v>
      </c>
      <c r="C20" s="616"/>
      <c r="D20" s="657">
        <v>0.59000000000000008</v>
      </c>
      <c r="E20" s="657">
        <v>0.16809999999999992</v>
      </c>
    </row>
    <row r="21" spans="1:5">
      <c r="A21" s="657">
        <v>0.59499999999999997</v>
      </c>
      <c r="B21" s="657">
        <v>0.40499999999999992</v>
      </c>
      <c r="C21" s="616"/>
      <c r="D21" s="657">
        <v>0.59499999999999997</v>
      </c>
      <c r="E21" s="657">
        <v>0.16402499999999989</v>
      </c>
    </row>
    <row r="22" spans="1:5">
      <c r="A22" s="657">
        <v>0.60000000000000009</v>
      </c>
      <c r="B22" s="657">
        <v>0.39999999999999986</v>
      </c>
      <c r="C22" s="616"/>
      <c r="D22" s="657">
        <v>0.60000000000000009</v>
      </c>
      <c r="E22" s="657">
        <v>0.15999999999999989</v>
      </c>
    </row>
    <row r="23" spans="1:5">
      <c r="A23" s="657">
        <v>0.60499999999999998</v>
      </c>
      <c r="B23" s="657">
        <v>0.39499999999999991</v>
      </c>
      <c r="C23" s="616"/>
      <c r="D23" s="657">
        <v>0.60499999999999998</v>
      </c>
      <c r="E23" s="657">
        <v>0.15602499999999989</v>
      </c>
    </row>
    <row r="24" spans="1:5">
      <c r="A24" s="657">
        <v>0.6100000000000001</v>
      </c>
      <c r="B24" s="657">
        <v>0.38999999999999985</v>
      </c>
      <c r="C24" s="616"/>
      <c r="D24" s="657">
        <v>0.6100000000000001</v>
      </c>
      <c r="E24" s="657">
        <v>0.15209999999999993</v>
      </c>
    </row>
    <row r="25" spans="1:5">
      <c r="A25" s="657">
        <v>0.61499999999999999</v>
      </c>
      <c r="B25" s="657">
        <v>0.3849999999999999</v>
      </c>
      <c r="C25" s="616"/>
      <c r="D25" s="657">
        <v>0.61499999999999999</v>
      </c>
      <c r="E25" s="657">
        <v>0.14822499999999988</v>
      </c>
    </row>
    <row r="26" spans="1:5">
      <c r="A26" s="657">
        <v>0.62000000000000011</v>
      </c>
      <c r="B26" s="657">
        <v>0.37999999999999984</v>
      </c>
      <c r="C26" s="616"/>
      <c r="D26" s="657">
        <v>0.62000000000000011</v>
      </c>
      <c r="E26" s="657">
        <v>0.14439999999999992</v>
      </c>
    </row>
    <row r="27" spans="1:5">
      <c r="A27" s="657">
        <v>0.625</v>
      </c>
      <c r="B27" s="657">
        <v>0.37499999999999989</v>
      </c>
      <c r="C27" s="616"/>
      <c r="D27" s="657">
        <v>0.625</v>
      </c>
      <c r="E27" s="657">
        <v>0.14062499999999992</v>
      </c>
    </row>
    <row r="28" spans="1:5">
      <c r="A28" s="657">
        <v>0.63000000000000012</v>
      </c>
      <c r="B28" s="657">
        <v>0.36999999999999983</v>
      </c>
      <c r="C28" s="616"/>
      <c r="D28" s="657">
        <v>0.63000000000000012</v>
      </c>
      <c r="E28" s="657">
        <v>0.13689999999999988</v>
      </c>
    </row>
    <row r="29" spans="1:5">
      <c r="A29" s="657">
        <v>0.63500000000000012</v>
      </c>
      <c r="B29" s="657">
        <v>0.36499999999999982</v>
      </c>
      <c r="C29" s="616"/>
      <c r="D29" s="657">
        <v>0.63500000000000012</v>
      </c>
      <c r="E29" s="657">
        <v>0.1332249999999999</v>
      </c>
    </row>
    <row r="30" spans="1:5">
      <c r="A30" s="657">
        <v>0.64</v>
      </c>
      <c r="B30" s="657">
        <v>0.35999999999999988</v>
      </c>
      <c r="C30" s="616"/>
      <c r="D30" s="657">
        <v>0.64</v>
      </c>
      <c r="E30" s="657">
        <v>0.12959999999999991</v>
      </c>
    </row>
    <row r="31" spans="1:5">
      <c r="A31" s="657">
        <v>0.64500000000000013</v>
      </c>
      <c r="B31" s="657">
        <v>0.35499999999999982</v>
      </c>
      <c r="C31" s="616"/>
      <c r="D31" s="657">
        <v>0.64500000000000013</v>
      </c>
      <c r="E31" s="657">
        <v>0.12602499999999989</v>
      </c>
    </row>
    <row r="32" spans="1:5">
      <c r="A32" s="657">
        <v>0.65</v>
      </c>
      <c r="B32" s="657">
        <v>0.34999999999999987</v>
      </c>
      <c r="C32" s="616"/>
      <c r="D32" s="657">
        <v>0.65</v>
      </c>
      <c r="E32" s="657">
        <v>0.12249999999999989</v>
      </c>
    </row>
    <row r="33" spans="1:5">
      <c r="A33" s="657">
        <v>0.65500000000000014</v>
      </c>
      <c r="B33" s="657">
        <v>0.34499999999999981</v>
      </c>
      <c r="C33" s="616"/>
      <c r="D33" s="657">
        <v>0.65500000000000014</v>
      </c>
      <c r="E33" s="657">
        <v>0.11902499999999991</v>
      </c>
    </row>
    <row r="34" spans="1:5">
      <c r="A34" s="657">
        <v>0.66</v>
      </c>
      <c r="B34" s="657">
        <v>0.33999999999999986</v>
      </c>
      <c r="C34" s="616"/>
      <c r="D34" s="657">
        <v>0.66</v>
      </c>
      <c r="E34" s="657">
        <v>0.1155999999999999</v>
      </c>
    </row>
    <row r="35" spans="1:5">
      <c r="A35" s="657">
        <v>0.66500000000000015</v>
      </c>
      <c r="B35" s="657">
        <v>0.3349999999999998</v>
      </c>
      <c r="C35" s="616"/>
      <c r="D35" s="657">
        <v>0.66500000000000015</v>
      </c>
      <c r="E35" s="657">
        <v>0.11222499999999991</v>
      </c>
    </row>
    <row r="36" spans="1:5">
      <c r="A36" s="657">
        <v>0.67</v>
      </c>
      <c r="B36" s="657">
        <v>0.32999999999999985</v>
      </c>
      <c r="C36" s="616"/>
      <c r="D36" s="657">
        <v>0.67</v>
      </c>
      <c r="E36" s="657">
        <v>0.1088999999999999</v>
      </c>
    </row>
    <row r="37" spans="1:5">
      <c r="A37" s="657">
        <v>0.67500000000000016</v>
      </c>
      <c r="B37" s="657">
        <v>0.32499999999999979</v>
      </c>
      <c r="C37" s="616"/>
      <c r="D37" s="657">
        <v>0.67500000000000016</v>
      </c>
      <c r="E37" s="657">
        <v>0.1056249999999999</v>
      </c>
    </row>
    <row r="38" spans="1:5">
      <c r="A38" s="657">
        <v>0.68000000000000016</v>
      </c>
      <c r="B38" s="657">
        <v>0.31999999999999978</v>
      </c>
      <c r="C38" s="616"/>
      <c r="D38" s="657">
        <v>0.68000000000000016</v>
      </c>
      <c r="E38" s="657">
        <v>0.10239999999999988</v>
      </c>
    </row>
    <row r="39" spans="1:5">
      <c r="A39" s="657">
        <v>0.68500000000000005</v>
      </c>
      <c r="B39" s="657">
        <v>0.31499999999999984</v>
      </c>
      <c r="C39" s="616"/>
      <c r="D39" s="657">
        <v>0.68500000000000005</v>
      </c>
      <c r="E39" s="657">
        <v>9.9224999999999897E-2</v>
      </c>
    </row>
    <row r="40" spans="1:5">
      <c r="A40" s="657">
        <v>0.69000000000000017</v>
      </c>
      <c r="B40" s="657">
        <v>0.30999999999999978</v>
      </c>
      <c r="C40" s="616"/>
      <c r="D40" s="657">
        <v>0.69000000000000017</v>
      </c>
      <c r="E40" s="657">
        <v>9.6099999999999894E-2</v>
      </c>
    </row>
    <row r="41" spans="1:5">
      <c r="A41" s="657">
        <v>0.69500000000000006</v>
      </c>
      <c r="B41" s="657">
        <v>0.30499999999999983</v>
      </c>
      <c r="C41" s="616"/>
      <c r="D41" s="657">
        <v>0.69500000000000006</v>
      </c>
      <c r="E41" s="657">
        <v>9.3024999999999886E-2</v>
      </c>
    </row>
    <row r="42" spans="1:5">
      <c r="A42" s="657">
        <v>0.70000000000000018</v>
      </c>
      <c r="B42" s="657">
        <v>0.29999999999999977</v>
      </c>
      <c r="C42" s="616"/>
      <c r="D42" s="657">
        <v>0.70000000000000018</v>
      </c>
      <c r="E42" s="657">
        <v>8.99999999999999E-2</v>
      </c>
    </row>
    <row r="43" spans="1:5">
      <c r="A43" s="657">
        <v>0.70500000000000007</v>
      </c>
      <c r="B43" s="657">
        <v>0.29499999999999982</v>
      </c>
      <c r="C43" s="616"/>
      <c r="D43" s="657">
        <v>0.70500000000000007</v>
      </c>
      <c r="E43" s="657">
        <v>8.702499999999988E-2</v>
      </c>
    </row>
    <row r="44" spans="1:5">
      <c r="A44" s="657">
        <v>0.71000000000000019</v>
      </c>
      <c r="B44" s="657">
        <v>0.28999999999999976</v>
      </c>
      <c r="C44" s="616"/>
      <c r="D44" s="657">
        <v>0.71000000000000019</v>
      </c>
      <c r="E44" s="657">
        <v>8.4099999999999883E-2</v>
      </c>
    </row>
    <row r="45" spans="1:5">
      <c r="A45" s="657">
        <v>0.71500000000000008</v>
      </c>
      <c r="B45" s="657">
        <v>0.28499999999999981</v>
      </c>
      <c r="C45" s="616"/>
      <c r="D45" s="657">
        <v>0.71500000000000008</v>
      </c>
      <c r="E45" s="657">
        <v>8.1224999999999895E-2</v>
      </c>
    </row>
    <row r="46" spans="1:5">
      <c r="A46" s="657">
        <v>0.7200000000000002</v>
      </c>
      <c r="B46" s="657">
        <v>0.27999999999999975</v>
      </c>
      <c r="C46" s="616"/>
      <c r="D46" s="657">
        <v>0.7200000000000002</v>
      </c>
      <c r="E46" s="657">
        <v>7.8399999999999873E-2</v>
      </c>
    </row>
    <row r="47" spans="1:5">
      <c r="A47" s="657">
        <v>0.7250000000000002</v>
      </c>
      <c r="B47" s="657">
        <v>0.27499999999999974</v>
      </c>
      <c r="C47" s="616"/>
      <c r="D47" s="657">
        <v>0.7250000000000002</v>
      </c>
      <c r="E47" s="657">
        <v>7.5624999999999887E-2</v>
      </c>
    </row>
    <row r="48" spans="1:5">
      <c r="A48" s="657">
        <v>0.73000000000000009</v>
      </c>
      <c r="B48" s="657">
        <v>0.2699999999999998</v>
      </c>
      <c r="C48" s="616"/>
      <c r="D48" s="657">
        <v>0.73000000000000009</v>
      </c>
      <c r="E48" s="657">
        <v>7.2899999999999882E-2</v>
      </c>
    </row>
    <row r="49" spans="1:5">
      <c r="A49" s="657">
        <v>0.73500000000000021</v>
      </c>
      <c r="B49" s="657">
        <v>0.26499999999999974</v>
      </c>
      <c r="C49" s="616"/>
      <c r="D49" s="657">
        <v>0.73500000000000021</v>
      </c>
      <c r="E49" s="657">
        <v>7.0224999999999885E-2</v>
      </c>
    </row>
    <row r="50" spans="1:5">
      <c r="A50" s="657">
        <v>0.7400000000000001</v>
      </c>
      <c r="B50" s="657">
        <v>0.25999999999999979</v>
      </c>
      <c r="C50" s="616"/>
      <c r="D50" s="657">
        <v>0.7400000000000001</v>
      </c>
      <c r="E50" s="657">
        <v>6.7599999999999869E-2</v>
      </c>
    </row>
    <row r="51" spans="1:5">
      <c r="A51" s="657">
        <v>0.74500000000000022</v>
      </c>
      <c r="B51" s="657">
        <v>0.25499999999999973</v>
      </c>
      <c r="C51" s="616"/>
      <c r="D51" s="657">
        <v>0.74500000000000022</v>
      </c>
      <c r="E51" s="657">
        <v>6.5024999999999875E-2</v>
      </c>
    </row>
    <row r="52" spans="1:5">
      <c r="A52" s="657">
        <v>0.75000000000000011</v>
      </c>
      <c r="B52" s="657">
        <v>0.24999999999999978</v>
      </c>
      <c r="C52" s="616"/>
      <c r="D52" s="657">
        <v>0.75000000000000011</v>
      </c>
      <c r="E52" s="657">
        <v>6.2499999999999889E-2</v>
      </c>
    </row>
    <row r="53" spans="1:5">
      <c r="A53" s="657">
        <v>0.75500000000000023</v>
      </c>
      <c r="B53" s="657">
        <v>0.24499999999999975</v>
      </c>
      <c r="C53" s="616"/>
      <c r="D53" s="657">
        <v>0.75500000000000023</v>
      </c>
      <c r="E53" s="657">
        <v>6.0024999999999891E-2</v>
      </c>
    </row>
    <row r="54" spans="1:5">
      <c r="A54" s="657">
        <v>0.76000000000000012</v>
      </c>
      <c r="B54" s="657">
        <v>0.23999999999999977</v>
      </c>
      <c r="C54" s="616"/>
      <c r="D54" s="657">
        <v>0.76000000000000012</v>
      </c>
      <c r="E54" s="657">
        <v>5.759999999999988E-2</v>
      </c>
    </row>
    <row r="55" spans="1:5">
      <c r="A55" s="657">
        <v>0.76500000000000024</v>
      </c>
      <c r="B55" s="657">
        <v>0.23499999999999974</v>
      </c>
      <c r="C55" s="616"/>
      <c r="D55" s="657">
        <v>0.76500000000000024</v>
      </c>
      <c r="E55" s="657">
        <v>5.5224999999999885E-2</v>
      </c>
    </row>
    <row r="56" spans="1:5">
      <c r="A56" s="657">
        <v>0.77000000000000024</v>
      </c>
      <c r="B56" s="657">
        <v>0.22999999999999973</v>
      </c>
      <c r="C56" s="616"/>
      <c r="D56" s="657">
        <v>0.77000000000000024</v>
      </c>
      <c r="E56" s="657">
        <v>5.2899999999999892E-2</v>
      </c>
    </row>
    <row r="57" spans="1:5">
      <c r="A57" s="657">
        <v>0.77500000000000013</v>
      </c>
      <c r="B57" s="657">
        <v>0.22499999999999976</v>
      </c>
      <c r="C57" s="616"/>
      <c r="D57" s="657">
        <v>0.77500000000000013</v>
      </c>
      <c r="E57" s="657">
        <v>5.0624999999999885E-2</v>
      </c>
    </row>
    <row r="58" spans="1:5">
      <c r="A58" s="657">
        <v>0.78000000000000025</v>
      </c>
      <c r="B58" s="657">
        <v>0.21999999999999972</v>
      </c>
      <c r="C58" s="616"/>
      <c r="D58" s="657">
        <v>0.78000000000000025</v>
      </c>
      <c r="E58" s="657">
        <v>4.8399999999999888E-2</v>
      </c>
    </row>
    <row r="59" spans="1:5">
      <c r="A59" s="657">
        <v>0.78500000000000014</v>
      </c>
      <c r="B59" s="657">
        <v>0.21499999999999975</v>
      </c>
      <c r="C59" s="616"/>
      <c r="D59" s="657">
        <v>0.78500000000000014</v>
      </c>
      <c r="E59" s="657">
        <v>4.6224999999999884E-2</v>
      </c>
    </row>
    <row r="60" spans="1:5">
      <c r="A60" s="657">
        <v>0.79000000000000026</v>
      </c>
      <c r="B60" s="657">
        <v>0.20999999999999971</v>
      </c>
      <c r="C60" s="616"/>
      <c r="D60" s="657">
        <v>0.79000000000000026</v>
      </c>
      <c r="E60" s="657">
        <v>4.4099999999999882E-2</v>
      </c>
    </row>
    <row r="61" spans="1:5">
      <c r="A61" s="657">
        <v>0.79500000000000015</v>
      </c>
      <c r="B61" s="657">
        <v>0.20499999999999974</v>
      </c>
      <c r="C61" s="616"/>
      <c r="D61" s="657">
        <v>0.79500000000000015</v>
      </c>
      <c r="E61" s="657">
        <v>4.2024999999999896E-2</v>
      </c>
    </row>
    <row r="62" spans="1:5">
      <c r="A62" s="657">
        <v>0.80000000000000027</v>
      </c>
      <c r="B62" s="657">
        <v>0.19999999999999971</v>
      </c>
      <c r="C62" s="616"/>
      <c r="D62" s="657">
        <v>0.80000000000000027</v>
      </c>
      <c r="E62" s="657">
        <v>3.9999999999999897E-2</v>
      </c>
    </row>
    <row r="63" spans="1:5">
      <c r="A63" s="657">
        <v>0.80500000000000016</v>
      </c>
      <c r="B63" s="657">
        <v>0.19499999999999973</v>
      </c>
      <c r="C63" s="616"/>
      <c r="D63" s="657">
        <v>0.80500000000000016</v>
      </c>
      <c r="E63" s="657">
        <v>3.8024999999999885E-2</v>
      </c>
    </row>
    <row r="64" spans="1:5">
      <c r="A64" s="657">
        <v>0.81000000000000028</v>
      </c>
      <c r="B64" s="657">
        <v>0.1899999999999997</v>
      </c>
      <c r="C64" s="616"/>
      <c r="D64" s="657">
        <v>0.81000000000000028</v>
      </c>
      <c r="E64" s="657">
        <v>3.6099999999999889E-2</v>
      </c>
    </row>
    <row r="65" spans="1:5">
      <c r="A65" s="657">
        <v>0.81500000000000028</v>
      </c>
      <c r="B65" s="657">
        <v>0.18499999999999969</v>
      </c>
      <c r="C65" s="616"/>
      <c r="D65" s="657">
        <v>0.81500000000000028</v>
      </c>
      <c r="E65" s="657">
        <v>3.4224999999999887E-2</v>
      </c>
    </row>
    <row r="66" spans="1:5">
      <c r="A66" s="657">
        <v>0.82000000000000017</v>
      </c>
      <c r="B66" s="657">
        <v>0.17999999999999972</v>
      </c>
      <c r="C66" s="616"/>
      <c r="D66" s="657">
        <v>0.82000000000000017</v>
      </c>
      <c r="E66" s="657">
        <v>3.2399999999999894E-2</v>
      </c>
    </row>
    <row r="67" spans="1:5">
      <c r="A67" s="657">
        <v>0.82500000000000029</v>
      </c>
      <c r="B67" s="657">
        <v>0.17499999999999968</v>
      </c>
      <c r="C67" s="616"/>
      <c r="D67" s="657">
        <v>0.82500000000000029</v>
      </c>
      <c r="E67" s="657">
        <v>3.0624999999999899E-2</v>
      </c>
    </row>
    <row r="68" spans="1:5">
      <c r="A68" s="657">
        <v>0.83000000000000018</v>
      </c>
      <c r="B68" s="657">
        <v>0.16999999999999971</v>
      </c>
      <c r="C68" s="616"/>
      <c r="D68" s="657">
        <v>0.83000000000000018</v>
      </c>
      <c r="E68" s="657">
        <v>2.8899999999999898E-2</v>
      </c>
    </row>
    <row r="69" spans="1:5">
      <c r="A69" s="657">
        <v>0.8350000000000003</v>
      </c>
      <c r="B69" s="657">
        <v>0.16499999999999967</v>
      </c>
      <c r="C69" s="616"/>
      <c r="D69" s="657">
        <v>0.8350000000000003</v>
      </c>
      <c r="E69" s="657">
        <v>2.7224999999999899E-2</v>
      </c>
    </row>
    <row r="70" spans="1:5">
      <c r="A70" s="657">
        <v>0.84000000000000019</v>
      </c>
      <c r="B70" s="657">
        <v>0.1599999999999997</v>
      </c>
      <c r="C70" s="616"/>
      <c r="D70" s="657">
        <v>0.84000000000000019</v>
      </c>
      <c r="E70" s="657">
        <v>2.5599999999999901E-2</v>
      </c>
    </row>
    <row r="71" spans="1:5">
      <c r="A71" s="657">
        <v>0.84500000000000031</v>
      </c>
      <c r="B71" s="657">
        <v>0.15499999999999967</v>
      </c>
      <c r="C71" s="616"/>
      <c r="D71" s="657">
        <v>0.84500000000000031</v>
      </c>
      <c r="E71" s="657">
        <v>2.4024999999999901E-2</v>
      </c>
    </row>
    <row r="72" spans="1:5">
      <c r="A72" s="657">
        <v>0.8500000000000002</v>
      </c>
      <c r="B72" s="657">
        <v>0.14999999999999969</v>
      </c>
      <c r="C72" s="616"/>
      <c r="D72" s="657">
        <v>0.8500000000000002</v>
      </c>
      <c r="E72" s="657">
        <v>2.2499999999999902E-2</v>
      </c>
    </row>
    <row r="73" spans="1:5">
      <c r="A73" s="657">
        <v>0.85500000000000032</v>
      </c>
      <c r="B73" s="657">
        <v>0.14499999999999966</v>
      </c>
      <c r="C73" s="616"/>
      <c r="D73" s="657">
        <v>0.85500000000000032</v>
      </c>
      <c r="E73" s="657">
        <v>2.1024999999999905E-2</v>
      </c>
    </row>
    <row r="74" spans="1:5">
      <c r="A74" s="657">
        <v>0.86000000000000032</v>
      </c>
      <c r="B74" s="657">
        <v>0.13999999999999965</v>
      </c>
      <c r="C74" s="616"/>
      <c r="D74" s="657">
        <v>0.86000000000000032</v>
      </c>
      <c r="E74" s="657">
        <v>1.9599999999999906E-2</v>
      </c>
    </row>
    <row r="75" spans="1:5">
      <c r="A75" s="657">
        <v>0.86500000000000021</v>
      </c>
      <c r="B75" s="657">
        <v>0.13499999999999968</v>
      </c>
      <c r="C75" s="616"/>
      <c r="D75" s="657">
        <v>0.86500000000000021</v>
      </c>
      <c r="E75" s="657">
        <v>1.8224999999999908E-2</v>
      </c>
    </row>
    <row r="76" spans="1:5">
      <c r="A76" s="657">
        <v>0.87000000000000033</v>
      </c>
      <c r="B76" s="657">
        <v>0.12999999999999964</v>
      </c>
      <c r="C76" s="616"/>
      <c r="D76" s="657">
        <v>0.87000000000000033</v>
      </c>
      <c r="E76" s="657">
        <v>1.6899999999999912E-2</v>
      </c>
    </row>
    <row r="77" spans="1:5">
      <c r="A77" s="657">
        <v>0.87500000000000022</v>
      </c>
      <c r="B77" s="657">
        <v>0.12499999999999967</v>
      </c>
      <c r="C77" s="616"/>
      <c r="D77" s="657">
        <v>0.87500000000000022</v>
      </c>
      <c r="E77" s="657">
        <v>1.5624999999999917E-2</v>
      </c>
    </row>
    <row r="78" spans="1:5">
      <c r="A78" s="657">
        <v>0.88000000000000034</v>
      </c>
      <c r="B78" s="657">
        <v>0.11999999999999965</v>
      </c>
      <c r="C78" s="616"/>
      <c r="D78" s="657">
        <v>0.88000000000000034</v>
      </c>
      <c r="E78" s="657">
        <v>1.439999999999992E-2</v>
      </c>
    </row>
    <row r="79" spans="1:5">
      <c r="A79" s="657">
        <v>0.88500000000000023</v>
      </c>
      <c r="B79" s="657">
        <v>0.11499999999999966</v>
      </c>
      <c r="C79" s="616"/>
      <c r="D79" s="657">
        <v>0.88500000000000023</v>
      </c>
      <c r="E79" s="657">
        <v>1.3224999999999921E-2</v>
      </c>
    </row>
    <row r="80" spans="1:5">
      <c r="A80" s="657">
        <v>0.89000000000000035</v>
      </c>
      <c r="B80" s="657">
        <v>0.10999999999999964</v>
      </c>
      <c r="C80" s="616"/>
      <c r="D80" s="657">
        <v>0.89000000000000035</v>
      </c>
      <c r="E80" s="657">
        <v>1.2099999999999922E-2</v>
      </c>
    </row>
    <row r="81" spans="1:5">
      <c r="A81" s="657">
        <v>0.89500000000000024</v>
      </c>
      <c r="B81" s="657">
        <v>0.10499999999999965</v>
      </c>
      <c r="C81" s="616"/>
      <c r="D81" s="657">
        <v>0.89500000000000024</v>
      </c>
      <c r="E81" s="657">
        <v>1.1024999999999924E-2</v>
      </c>
    </row>
    <row r="82" spans="1:5">
      <c r="A82" s="657">
        <v>0.90000000000000036</v>
      </c>
      <c r="B82" s="657">
        <v>9.9999999999999645E-2</v>
      </c>
      <c r="C82" s="616"/>
      <c r="D82" s="657">
        <v>0.90000000000000036</v>
      </c>
      <c r="E82" s="657">
        <v>9.9999999999999291E-3</v>
      </c>
    </row>
    <row r="83" spans="1:5">
      <c r="A83" s="657">
        <v>0.90500000000000036</v>
      </c>
      <c r="B83" s="657">
        <v>9.4999999999999626E-2</v>
      </c>
      <c r="C83" s="616"/>
      <c r="D83" s="657">
        <v>0.90500000000000036</v>
      </c>
      <c r="E83" s="657">
        <v>9.0249999999999324E-3</v>
      </c>
    </row>
    <row r="84" spans="1:5">
      <c r="A84" s="657">
        <v>0.91000000000000025</v>
      </c>
      <c r="B84" s="657">
        <v>8.9999999999999636E-2</v>
      </c>
      <c r="C84" s="616"/>
      <c r="D84" s="657">
        <v>0.91000000000000025</v>
      </c>
      <c r="E84" s="657">
        <v>8.0999999999999319E-3</v>
      </c>
    </row>
    <row r="85" spans="1:5">
      <c r="A85" s="657">
        <v>0.91500000000000037</v>
      </c>
      <c r="B85" s="657">
        <v>8.4999999999999618E-2</v>
      </c>
      <c r="C85" s="616"/>
      <c r="D85" s="657">
        <v>0.91500000000000037</v>
      </c>
      <c r="E85" s="657">
        <v>7.2249999999999363E-3</v>
      </c>
    </row>
    <row r="86" spans="1:5">
      <c r="A86" s="657">
        <v>0.92000000000000026</v>
      </c>
      <c r="B86" s="657">
        <v>7.9999999999999627E-2</v>
      </c>
      <c r="C86" s="616"/>
      <c r="D86" s="657">
        <v>0.92000000000000026</v>
      </c>
      <c r="E86" s="657">
        <v>6.3999999999999405E-3</v>
      </c>
    </row>
    <row r="87" spans="1:5">
      <c r="A87" s="657">
        <v>0.92500000000000038</v>
      </c>
      <c r="B87" s="657">
        <v>7.4999999999999623E-2</v>
      </c>
      <c r="C87" s="616"/>
      <c r="D87" s="657">
        <v>0.92500000000000038</v>
      </c>
      <c r="E87" s="657">
        <v>5.6249999999999425E-3</v>
      </c>
    </row>
    <row r="88" spans="1:5">
      <c r="A88" s="657">
        <v>0.93000000000000027</v>
      </c>
      <c r="B88" s="657">
        <v>6.9999999999999604E-2</v>
      </c>
      <c r="C88" s="616"/>
      <c r="D88" s="657">
        <v>0.93000000000000027</v>
      </c>
      <c r="E88" s="657">
        <v>4.8999999999999461E-3</v>
      </c>
    </row>
    <row r="89" spans="1:5">
      <c r="A89" s="657">
        <v>0.93500000000000039</v>
      </c>
      <c r="B89" s="657">
        <v>6.4999999999999614E-2</v>
      </c>
      <c r="C89" s="616"/>
      <c r="D89" s="657">
        <v>0.93500000000000039</v>
      </c>
      <c r="E89" s="657">
        <v>4.2249999999999493E-3</v>
      </c>
    </row>
    <row r="90" spans="1:5">
      <c r="A90" s="657">
        <v>0.94000000000000028</v>
      </c>
      <c r="B90" s="657">
        <v>5.9999999999999602E-2</v>
      </c>
      <c r="C90" s="616"/>
      <c r="D90" s="657">
        <v>0.94000000000000028</v>
      </c>
      <c r="E90" s="657">
        <v>3.5999999999999531E-3</v>
      </c>
    </row>
    <row r="91" spans="1:5">
      <c r="A91" s="657">
        <v>0.9450000000000004</v>
      </c>
      <c r="B91" s="657">
        <v>5.4999999999999605E-2</v>
      </c>
      <c r="C91" s="616"/>
      <c r="D91" s="657">
        <v>0.9450000000000004</v>
      </c>
      <c r="E91" s="657">
        <v>3.0249999999999561E-3</v>
      </c>
    </row>
    <row r="92" spans="1:5">
      <c r="A92" s="657">
        <v>0.9500000000000004</v>
      </c>
      <c r="B92" s="657">
        <v>4.9999999999999593E-2</v>
      </c>
      <c r="C92" s="616"/>
      <c r="D92" s="657">
        <v>0.9500000000000004</v>
      </c>
      <c r="E92" s="657">
        <v>2.4999999999999602E-3</v>
      </c>
    </row>
    <row r="93" spans="1:5">
      <c r="A93" s="657">
        <v>0.95500000000000029</v>
      </c>
      <c r="B93" s="657">
        <v>4.4999999999999596E-2</v>
      </c>
      <c r="C93" s="616"/>
      <c r="D93" s="657">
        <v>0.95500000000000029</v>
      </c>
      <c r="E93" s="657">
        <v>2.0249999999999635E-3</v>
      </c>
    </row>
    <row r="94" spans="1:5">
      <c r="A94" s="657">
        <v>0.96000000000000041</v>
      </c>
      <c r="B94" s="657">
        <v>3.9999999999999584E-2</v>
      </c>
      <c r="C94" s="616"/>
      <c r="D94" s="657">
        <v>0.96000000000000041</v>
      </c>
      <c r="E94" s="657">
        <v>1.5999999999999671E-3</v>
      </c>
    </row>
    <row r="95" spans="1:5">
      <c r="A95" s="657">
        <v>0.9650000000000003</v>
      </c>
      <c r="B95" s="657">
        <v>3.4999999999999587E-2</v>
      </c>
      <c r="C95" s="616"/>
      <c r="D95" s="657">
        <v>0.9650000000000003</v>
      </c>
      <c r="E95" s="657">
        <v>1.2249999999999709E-3</v>
      </c>
    </row>
    <row r="96" spans="1:5">
      <c r="A96" s="657">
        <v>0.97000000000000042</v>
      </c>
      <c r="B96" s="657">
        <v>2.9999999999999583E-2</v>
      </c>
      <c r="C96" s="616"/>
      <c r="D96" s="657">
        <v>0.97000000000000042</v>
      </c>
      <c r="E96" s="657">
        <v>8.9999999999997482E-4</v>
      </c>
    </row>
    <row r="97" spans="1:5">
      <c r="A97" s="657">
        <v>0.97500000000000031</v>
      </c>
      <c r="B97" s="657">
        <v>2.4999999999999575E-2</v>
      </c>
      <c r="C97" s="616"/>
      <c r="D97" s="657">
        <v>0.97500000000000031</v>
      </c>
      <c r="E97" s="657">
        <v>6.2499999999997876E-4</v>
      </c>
    </row>
    <row r="98" spans="1:5">
      <c r="A98" s="657">
        <v>0.98000000000000043</v>
      </c>
      <c r="B98" s="657">
        <v>1.9999999999999574E-2</v>
      </c>
      <c r="C98" s="616"/>
      <c r="D98" s="657">
        <v>0.98000000000000043</v>
      </c>
      <c r="E98" s="657">
        <v>3.9999999999998289E-4</v>
      </c>
    </row>
    <row r="99" spans="1:5">
      <c r="A99" s="657">
        <v>0.98500000000000032</v>
      </c>
      <c r="B99" s="657">
        <v>1.4999999999999567E-2</v>
      </c>
      <c r="C99" s="616"/>
      <c r="D99" s="657">
        <v>0.98500000000000032</v>
      </c>
      <c r="E99" s="657">
        <v>2.2499999999998704E-4</v>
      </c>
    </row>
    <row r="100" spans="1:5">
      <c r="A100" s="657">
        <v>0.98550000000000038</v>
      </c>
      <c r="B100" s="657">
        <v>1.4499999999999623E-2</v>
      </c>
      <c r="C100" s="616"/>
      <c r="D100" s="657">
        <v>0.98550000000000038</v>
      </c>
      <c r="E100" s="657">
        <v>2.1024999999998906E-4</v>
      </c>
    </row>
    <row r="101" spans="1:5">
      <c r="A101" s="657">
        <v>0.98600000000000021</v>
      </c>
      <c r="B101" s="657">
        <v>1.3999999999999678E-2</v>
      </c>
      <c r="C101" s="616"/>
      <c r="D101" s="657">
        <v>0.98600000000000021</v>
      </c>
      <c r="E101" s="657">
        <v>1.9599999999999099E-4</v>
      </c>
    </row>
    <row r="102" spans="1:5">
      <c r="A102" s="657">
        <v>0.98650000000000027</v>
      </c>
      <c r="B102" s="657">
        <v>1.3499999999999733E-2</v>
      </c>
      <c r="C102" s="616"/>
      <c r="D102" s="657">
        <v>0.98650000000000027</v>
      </c>
      <c r="E102" s="657">
        <v>1.8224999999999283E-4</v>
      </c>
    </row>
    <row r="103" spans="1:5">
      <c r="A103" s="657">
        <v>0.9870000000000001</v>
      </c>
      <c r="B103" s="657">
        <v>1.299999999999979E-2</v>
      </c>
      <c r="C103" s="616"/>
      <c r="D103" s="657">
        <v>0.9870000000000001</v>
      </c>
      <c r="E103" s="657">
        <v>1.6899999999999454E-4</v>
      </c>
    </row>
    <row r="104" spans="1:5">
      <c r="A104" s="657">
        <v>0.98750000000000016</v>
      </c>
      <c r="B104" s="657">
        <v>1.2499999999999845E-2</v>
      </c>
      <c r="C104" s="616"/>
      <c r="D104" s="657">
        <v>0.98750000000000016</v>
      </c>
      <c r="E104" s="657">
        <v>1.5624999999999613E-4</v>
      </c>
    </row>
    <row r="105" spans="1:5">
      <c r="A105" s="657">
        <v>0.98799999999999999</v>
      </c>
      <c r="B105" s="657">
        <v>1.19999999999999E-2</v>
      </c>
      <c r="C105" s="616"/>
      <c r="D105" s="657">
        <v>0.98799999999999999</v>
      </c>
      <c r="E105" s="657">
        <v>1.4399999999999756E-4</v>
      </c>
    </row>
    <row r="106" spans="1:5">
      <c r="A106" s="657">
        <v>0.98850000000000005</v>
      </c>
      <c r="B106" s="657">
        <v>1.1499999999999955E-2</v>
      </c>
      <c r="C106" s="616"/>
      <c r="D106" s="657">
        <v>0.98850000000000005</v>
      </c>
      <c r="E106" s="657">
        <v>1.3224999999999896E-4</v>
      </c>
    </row>
    <row r="107" spans="1:5">
      <c r="A107" s="657">
        <v>0.98899999999999988</v>
      </c>
      <c r="B107" s="657">
        <v>1.100000000000001E-2</v>
      </c>
      <c r="C107" s="616"/>
      <c r="D107" s="657">
        <v>0.98899999999999988</v>
      </c>
      <c r="E107" s="657">
        <v>1.2100000000000022E-4</v>
      </c>
    </row>
    <row r="108" spans="1:5">
      <c r="A108" s="657">
        <v>0.98949999999999994</v>
      </c>
      <c r="B108" s="657">
        <v>1.0500000000000065E-2</v>
      </c>
      <c r="C108" s="616"/>
      <c r="D108" s="657">
        <v>0.98949999999999994</v>
      </c>
      <c r="E108" s="657">
        <v>1.1025000000000137E-4</v>
      </c>
    </row>
    <row r="109" spans="1:5">
      <c r="A109" s="657">
        <v>0.98999999999999977</v>
      </c>
      <c r="B109" s="657">
        <v>1.000000000000012E-2</v>
      </c>
      <c r="C109" s="616"/>
      <c r="D109" s="657">
        <v>0.98999999999999977</v>
      </c>
      <c r="E109" s="657">
        <v>1.0000000000000239E-4</v>
      </c>
    </row>
    <row r="110" spans="1:5">
      <c r="A110" s="657">
        <v>0.99049999999999983</v>
      </c>
      <c r="B110" s="657">
        <v>9.500000000000175E-3</v>
      </c>
      <c r="C110" s="616"/>
      <c r="D110" s="657">
        <v>0.99049999999999983</v>
      </c>
      <c r="E110" s="657">
        <v>9.0250000000003319E-5</v>
      </c>
    </row>
    <row r="111" spans="1:5">
      <c r="A111" s="657">
        <v>0.99099999999999977</v>
      </c>
      <c r="B111" s="657">
        <v>9.0000000000002283E-3</v>
      </c>
      <c r="C111" s="616"/>
      <c r="D111" s="657">
        <v>0.99099999999999977</v>
      </c>
      <c r="E111" s="657">
        <v>8.1000000000004124E-5</v>
      </c>
    </row>
    <row r="112" spans="1:5">
      <c r="A112" s="657">
        <v>0.9914999999999996</v>
      </c>
      <c r="B112" s="657">
        <v>8.5000000000002834E-3</v>
      </c>
      <c r="C112" s="616"/>
      <c r="D112" s="657">
        <v>0.9914999999999996</v>
      </c>
      <c r="E112" s="657">
        <v>7.2250000000004833E-5</v>
      </c>
    </row>
    <row r="113" spans="1:5">
      <c r="A113" s="657">
        <v>0.99199999999999966</v>
      </c>
      <c r="B113" s="657">
        <v>8.0000000000003402E-3</v>
      </c>
      <c r="C113" s="616"/>
      <c r="D113" s="657">
        <v>0.99199999999999966</v>
      </c>
      <c r="E113" s="657">
        <v>6.4000000000005432E-5</v>
      </c>
    </row>
    <row r="114" spans="1:5">
      <c r="A114" s="657">
        <v>0.99249999999999949</v>
      </c>
      <c r="B114" s="657">
        <v>7.5000000000003944E-3</v>
      </c>
      <c r="C114" s="616"/>
      <c r="D114" s="657">
        <v>0.99249999999999949</v>
      </c>
      <c r="E114" s="657">
        <v>5.6250000000005928E-5</v>
      </c>
    </row>
    <row r="115" spans="1:5">
      <c r="A115" s="657">
        <v>0.99299999999999955</v>
      </c>
      <c r="B115" s="657">
        <v>7.0000000000004494E-3</v>
      </c>
      <c r="C115" s="616"/>
      <c r="D115" s="657">
        <v>0.99299999999999955</v>
      </c>
      <c r="E115" s="657">
        <v>4.90000000000063E-5</v>
      </c>
    </row>
    <row r="116" spans="1:5">
      <c r="A116" s="657">
        <v>0.99349999999999938</v>
      </c>
      <c r="B116" s="657">
        <v>6.5000000000005054E-3</v>
      </c>
      <c r="C116" s="616"/>
      <c r="D116" s="657">
        <v>0.99349999999999938</v>
      </c>
      <c r="E116" s="657">
        <v>4.225000000000657E-5</v>
      </c>
    </row>
    <row r="117" spans="1:5">
      <c r="A117" s="657">
        <v>0.99399999999999944</v>
      </c>
      <c r="B117" s="657">
        <v>6.0000000000005596E-3</v>
      </c>
      <c r="C117" s="616"/>
      <c r="D117" s="657">
        <v>0.99399999999999944</v>
      </c>
      <c r="E117" s="657">
        <v>3.6000000000006723E-5</v>
      </c>
    </row>
    <row r="118" spans="1:5">
      <c r="A118" s="657">
        <v>0.99449999999999927</v>
      </c>
      <c r="B118" s="657">
        <v>5.5000000000006146E-3</v>
      </c>
      <c r="C118" s="616"/>
      <c r="D118" s="657">
        <v>0.99449999999999927</v>
      </c>
      <c r="E118" s="657">
        <v>3.025000000000677E-5</v>
      </c>
    </row>
    <row r="119" spans="1:5">
      <c r="A119" s="657">
        <v>0.99499999999999933</v>
      </c>
      <c r="B119" s="657">
        <v>5.0000000000006706E-3</v>
      </c>
      <c r="C119" s="616"/>
      <c r="D119" s="657">
        <v>0.99499999999999933</v>
      </c>
      <c r="E119" s="657">
        <v>2.5000000000006703E-5</v>
      </c>
    </row>
    <row r="120" spans="1:5">
      <c r="A120" s="657">
        <v>0.99549999999999916</v>
      </c>
      <c r="B120" s="657">
        <v>4.5000000000007248E-3</v>
      </c>
      <c r="C120" s="616"/>
      <c r="D120" s="657">
        <v>0.99549999999999916</v>
      </c>
      <c r="E120" s="657">
        <v>2.025000000000653E-5</v>
      </c>
    </row>
    <row r="121" spans="1:5">
      <c r="A121" s="657">
        <v>0.99599999999999922</v>
      </c>
      <c r="B121" s="657">
        <v>4.0000000000007798E-3</v>
      </c>
      <c r="C121" s="616"/>
      <c r="D121" s="657">
        <v>0.99599999999999922</v>
      </c>
      <c r="E121" s="657">
        <v>1.6000000000006247E-5</v>
      </c>
    </row>
    <row r="122" spans="1:5">
      <c r="A122" s="657">
        <v>0.99649999999999905</v>
      </c>
      <c r="B122" s="657">
        <v>3.5000000000008358E-3</v>
      </c>
      <c r="C122" s="616"/>
      <c r="D122" s="657">
        <v>0.99649999999999905</v>
      </c>
      <c r="E122" s="657">
        <v>1.2250000000005851E-5</v>
      </c>
    </row>
    <row r="123" spans="1:5">
      <c r="A123" s="657">
        <v>0.99699999999999911</v>
      </c>
      <c r="B123" s="657">
        <v>3.0000000000008904E-3</v>
      </c>
      <c r="C123" s="616"/>
      <c r="D123" s="657">
        <v>0.99699999999999911</v>
      </c>
      <c r="E123" s="657">
        <v>9.0000000000053433E-6</v>
      </c>
    </row>
    <row r="124" spans="1:5">
      <c r="A124" s="657">
        <v>0.99749999999999894</v>
      </c>
      <c r="B124" s="657">
        <v>2.5000000000009455E-3</v>
      </c>
      <c r="C124" s="616"/>
      <c r="D124" s="657">
        <v>0.99749999999999894</v>
      </c>
      <c r="E124" s="657">
        <v>6.2500000000047293E-6</v>
      </c>
    </row>
    <row r="125" spans="1:5">
      <c r="A125" s="657">
        <v>0.997999999999999</v>
      </c>
      <c r="B125" s="657">
        <v>2.000000000001001E-3</v>
      </c>
      <c r="C125" s="616"/>
      <c r="D125" s="657">
        <v>0.997999999999999</v>
      </c>
      <c r="E125" s="657">
        <v>4.0000000000040029E-6</v>
      </c>
    </row>
    <row r="126" spans="1:5">
      <c r="A126" s="657">
        <v>0.99849999999999883</v>
      </c>
      <c r="B126" s="657">
        <v>1.5000000000010558E-3</v>
      </c>
      <c r="C126" s="616"/>
      <c r="D126" s="657">
        <v>0.99849999999999883</v>
      </c>
      <c r="E126" s="657">
        <v>2.250000000003168E-6</v>
      </c>
    </row>
    <row r="127" spans="1:5">
      <c r="A127" s="657">
        <v>0.99899999999999889</v>
      </c>
      <c r="B127" s="657">
        <v>1.0000000000011109E-3</v>
      </c>
      <c r="C127" s="616"/>
      <c r="D127" s="657">
        <v>0.99899999999999889</v>
      </c>
      <c r="E127" s="657">
        <v>1.0000000000022219E-6</v>
      </c>
    </row>
    <row r="128" spans="1:5">
      <c r="A128" s="657">
        <v>0.99949999999999872</v>
      </c>
      <c r="B128" s="657">
        <v>5.0000000000116618E-4</v>
      </c>
      <c r="C128" s="616"/>
      <c r="D128" s="657">
        <v>0.99949999999999872</v>
      </c>
      <c r="E128" s="657">
        <v>2.5000000000116614E-7</v>
      </c>
    </row>
    <row r="129" spans="1:5">
      <c r="A129" s="657">
        <v>0.99999999999999878</v>
      </c>
      <c r="B129" s="657">
        <v>1.2212453270876698E-15</v>
      </c>
      <c r="C129" s="616"/>
      <c r="D129" s="657">
        <v>0.99999999999999878</v>
      </c>
      <c r="E129" s="657">
        <v>1.49144014893348E-30</v>
      </c>
    </row>
  </sheetData>
  <sheetProtection password="E9F2" sheet="1" objects="1" scenarios="1" formatColumns="0"/>
  <pageMargins left="0.7" right="0.7" top="0.75" bottom="0.75" header="0.3" footer="0.3"/>
  <pageSetup pageOrder="overThenDown" orientation="portrait" r:id="rId1"/>
  <headerFooter alignWithMargins="0">
    <oddFooter>&amp;C&amp;1#&amp;"Calibri"&amp;10&amp;K000000Classification: Confidential</oddFooter>
  </headerFooter>
  <tableParts count="2">
    <tablePart r:id="rId2"/>
    <tablePart r:id="rId3"/>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CC01-4AD4-413B-8CD2-2641374BE15A}">
  <sheetPr>
    <pageSetUpPr fitToPage="1"/>
  </sheetPr>
  <dimension ref="A1:N99"/>
  <sheetViews>
    <sheetView showGridLines="0" zoomScale="60" zoomScaleNormal="60" workbookViewId="0">
      <pane ySplit="18" topLeftCell="A19" activePane="bottomLeft" state="frozen"/>
      <selection pane="bottomLeft" activeCell="A19" sqref="A19"/>
      <selection activeCell="A4" sqref="A4"/>
    </sheetView>
  </sheetViews>
  <sheetFormatPr defaultRowHeight="14.45"/>
  <cols>
    <col min="1" max="1" width="5" style="2" customWidth="1"/>
    <col min="2" max="2" width="8.28515625" style="2" customWidth="1"/>
    <col min="3" max="3" width="44.42578125" style="2" customWidth="1"/>
    <col min="4" max="5" width="52.28515625" style="2" bestFit="1" customWidth="1"/>
    <col min="6" max="7" width="28.42578125" style="34" customWidth="1"/>
    <col min="8" max="8" width="36.42578125" style="34" customWidth="1"/>
    <col min="9" max="9" width="117.85546875" style="2" customWidth="1"/>
    <col min="10" max="10" width="6.5703125" style="2" customWidth="1"/>
  </cols>
  <sheetData>
    <row r="1" spans="1:14" s="16" customFormat="1" ht="23.1" customHeight="1">
      <c r="D1" s="608" t="s">
        <v>3578</v>
      </c>
      <c r="E1" s="609" t="s">
        <v>3579</v>
      </c>
      <c r="G1" s="461"/>
      <c r="H1" s="461"/>
    </row>
    <row r="2" spans="1:14" s="16" customFormat="1" ht="23.1" customHeight="1">
      <c r="D2" s="505"/>
      <c r="E2" s="610" t="s">
        <v>3580</v>
      </c>
      <c r="G2" s="461"/>
      <c r="H2" s="461"/>
    </row>
    <row r="3" spans="1:14" s="16" customFormat="1" ht="23.1" customHeight="1">
      <c r="E3" s="610" t="s">
        <v>3581</v>
      </c>
      <c r="G3" s="461"/>
      <c r="H3" s="461"/>
    </row>
    <row r="4" spans="1:14" s="16" customFormat="1" ht="21">
      <c r="B4" s="162"/>
      <c r="C4" s="170" t="s">
        <v>365</v>
      </c>
      <c r="D4" s="163"/>
      <c r="E4" s="163"/>
      <c r="F4" s="163"/>
      <c r="G4" s="462"/>
      <c r="H4" s="462"/>
      <c r="I4" s="8" t="s">
        <v>395</v>
      </c>
      <c r="J4" s="9" t="str">
        <f>'010'!E8</f>
        <v>1234</v>
      </c>
    </row>
    <row r="5" spans="1:14" s="16" customFormat="1" ht="16.5">
      <c r="B5" s="164"/>
      <c r="C5" s="164"/>
      <c r="D5" s="165"/>
      <c r="E5" s="165"/>
      <c r="F5" s="165"/>
      <c r="G5" s="461"/>
      <c r="H5" s="461"/>
    </row>
    <row r="6" spans="1:14" s="16" customFormat="1" ht="17.45">
      <c r="B6" s="164"/>
      <c r="C6" s="596" t="s">
        <v>3582</v>
      </c>
      <c r="D6" s="163"/>
      <c r="E6" s="163"/>
      <c r="F6" s="163"/>
      <c r="G6" s="462"/>
      <c r="H6" s="462"/>
      <c r="I6" s="171"/>
    </row>
    <row r="7" spans="1:14" s="16" customFormat="1" ht="17.45">
      <c r="B7" s="164"/>
      <c r="C7" s="597"/>
      <c r="D7" s="165"/>
      <c r="E7" s="165"/>
      <c r="F7" s="165"/>
      <c r="G7" s="165"/>
      <c r="H7" s="165"/>
    </row>
    <row r="8" spans="1:14" s="16" customFormat="1" ht="17.45">
      <c r="B8" s="164"/>
      <c r="C8" s="597"/>
      <c r="D8" s="165"/>
      <c r="E8" s="165"/>
      <c r="F8" s="165"/>
      <c r="G8" s="165"/>
      <c r="H8" s="165"/>
    </row>
    <row r="9" spans="1:14" s="16" customFormat="1" ht="63" customHeight="1">
      <c r="B9" s="164"/>
      <c r="C9" s="227" t="s">
        <v>3583</v>
      </c>
      <c r="D9" s="447" t="s">
        <v>3584</v>
      </c>
      <c r="E9" s="447" t="s">
        <v>3585</v>
      </c>
      <c r="F9" s="173"/>
      <c r="G9" s="173"/>
      <c r="H9" s="173"/>
      <c r="I9" s="175"/>
    </row>
    <row r="10" spans="1:14" s="16" customFormat="1" ht="25.5" customHeight="1">
      <c r="B10" s="164"/>
      <c r="C10" s="597"/>
      <c r="D10" s="54" t="s">
        <v>514</v>
      </c>
      <c r="E10" s="54" t="s">
        <v>515</v>
      </c>
      <c r="F10" s="165"/>
      <c r="G10" s="165"/>
      <c r="H10" s="165"/>
    </row>
    <row r="11" spans="1:14" s="16" customFormat="1" ht="25.5" customHeight="1">
      <c r="A11" s="616"/>
      <c r="B11" s="270">
        <v>1</v>
      </c>
      <c r="C11" s="160" t="s">
        <v>3586</v>
      </c>
      <c r="D11" s="567" t="s">
        <v>3587</v>
      </c>
      <c r="E11" s="567" t="s">
        <v>3587</v>
      </c>
      <c r="F11" s="461"/>
      <c r="G11" s="461"/>
      <c r="H11" s="461"/>
      <c r="J11" s="616"/>
    </row>
    <row r="12" spans="1:14" s="16" customFormat="1" ht="25.5" customHeight="1">
      <c r="A12" s="616"/>
      <c r="B12" s="270">
        <v>2</v>
      </c>
      <c r="C12" s="160" t="s">
        <v>3588</v>
      </c>
      <c r="D12" s="567" t="s">
        <v>3587</v>
      </c>
      <c r="E12" s="567" t="s">
        <v>3587</v>
      </c>
      <c r="F12" s="461"/>
      <c r="G12" s="461"/>
      <c r="H12" s="461"/>
      <c r="J12" s="616"/>
    </row>
    <row r="13" spans="1:14" s="16" customFormat="1" ht="16.5">
      <c r="A13" s="616"/>
      <c r="C13" s="598"/>
      <c r="D13" s="226"/>
      <c r="E13" s="226"/>
      <c r="F13" s="461"/>
      <c r="G13" s="461"/>
      <c r="H13" s="461"/>
    </row>
    <row r="14" spans="1:14" s="2" customFormat="1" ht="20.100000000000001" customHeight="1">
      <c r="A14" s="616"/>
      <c r="B14" s="616"/>
      <c r="C14" s="1056" t="s">
        <v>3589</v>
      </c>
      <c r="D14" s="1056"/>
      <c r="E14" s="1056"/>
      <c r="F14" s="1056"/>
      <c r="G14" s="1056"/>
      <c r="H14" s="1056"/>
      <c r="I14" s="1056"/>
      <c r="J14" s="616"/>
      <c r="K14"/>
      <c r="L14"/>
      <c r="M14"/>
      <c r="N14"/>
    </row>
    <row r="15" spans="1:14" s="604" customFormat="1" ht="20.45" customHeight="1">
      <c r="A15" s="626"/>
      <c r="B15" s="626"/>
      <c r="C15" s="169"/>
      <c r="D15" s="169"/>
      <c r="E15" s="169"/>
      <c r="F15" s="169"/>
      <c r="G15" s="169"/>
      <c r="H15" s="658"/>
      <c r="I15" s="626"/>
      <c r="J15" s="626"/>
      <c r="K15" s="605"/>
      <c r="L15" s="605"/>
      <c r="M15" s="605"/>
      <c r="N15" s="605"/>
    </row>
    <row r="16" spans="1:14" s="604" customFormat="1" ht="20.45" customHeight="1">
      <c r="A16" s="626"/>
      <c r="B16" s="606"/>
      <c r="C16" s="169"/>
      <c r="D16" s="169"/>
      <c r="E16" s="169"/>
      <c r="F16" s="169"/>
      <c r="G16" s="169"/>
      <c r="H16" s="169"/>
      <c r="I16" s="169"/>
      <c r="J16" s="626"/>
      <c r="K16" s="605"/>
      <c r="L16" s="605"/>
      <c r="M16" s="605"/>
      <c r="N16" s="605"/>
    </row>
    <row r="17" spans="1:14" s="2" customFormat="1" ht="63" customHeight="1">
      <c r="A17" s="616"/>
      <c r="B17" s="616"/>
      <c r="C17" s="602"/>
      <c r="D17" s="607" t="str">
        <f>D9</f>
        <v>= "This Return: "&amp; Form 010 Name (Form 010 Year of Account , Form 010 Edition)</v>
      </c>
      <c r="E17" s="607" t="str">
        <f>E9</f>
        <v>= "Selected Return: "&amp;"Form 010 Name (Form 010 Year of Account , Form 010 Edition)"</v>
      </c>
      <c r="F17" s="1057" t="s">
        <v>3590</v>
      </c>
      <c r="G17" s="1058"/>
      <c r="H17" s="601" t="s">
        <v>3591</v>
      </c>
      <c r="I17" s="600" t="s">
        <v>3333</v>
      </c>
      <c r="J17" s="616"/>
      <c r="K17"/>
      <c r="L17"/>
      <c r="M17"/>
      <c r="N17"/>
    </row>
    <row r="18" spans="1:14" s="2" customFormat="1" ht="37.15" customHeight="1">
      <c r="A18" s="616"/>
      <c r="B18" s="616"/>
      <c r="C18" s="293"/>
      <c r="D18" s="228"/>
      <c r="E18" s="228"/>
      <c r="F18" s="603" t="s">
        <v>3592</v>
      </c>
      <c r="G18" s="603" t="s">
        <v>3593</v>
      </c>
      <c r="H18" s="463"/>
      <c r="I18" s="189"/>
      <c r="J18" s="616"/>
      <c r="K18"/>
      <c r="L18"/>
      <c r="M18"/>
      <c r="N18"/>
    </row>
    <row r="19" spans="1:14" s="2" customFormat="1" ht="37.15" customHeight="1">
      <c r="A19" s="616"/>
      <c r="B19" s="616"/>
      <c r="C19" s="1053" t="s">
        <v>513</v>
      </c>
      <c r="D19" s="1054"/>
      <c r="E19" s="1054"/>
      <c r="F19" s="1054"/>
      <c r="G19" s="1054"/>
      <c r="H19" s="1054"/>
      <c r="I19" s="1055"/>
      <c r="J19" s="616"/>
      <c r="K19"/>
      <c r="L19"/>
      <c r="M19"/>
      <c r="N19"/>
    </row>
    <row r="20" spans="1:14" s="2" customFormat="1" ht="37.15" customHeight="1">
      <c r="A20" s="616"/>
      <c r="B20" s="616"/>
      <c r="C20" s="616"/>
      <c r="D20" s="54" t="s">
        <v>514</v>
      </c>
      <c r="E20" s="54" t="s">
        <v>515</v>
      </c>
      <c r="F20" s="54" t="s">
        <v>536</v>
      </c>
      <c r="G20" s="54" t="s">
        <v>537</v>
      </c>
      <c r="H20" s="54" t="s">
        <v>538</v>
      </c>
      <c r="I20" s="54" t="s">
        <v>539</v>
      </c>
      <c r="J20" s="616"/>
      <c r="K20"/>
      <c r="L20"/>
      <c r="M20"/>
      <c r="N20"/>
    </row>
    <row r="21" spans="1:14" s="2" customFormat="1" ht="37.15" customHeight="1">
      <c r="A21" s="616"/>
      <c r="B21" s="270">
        <v>3</v>
      </c>
      <c r="C21" s="591" t="s">
        <v>3594</v>
      </c>
      <c r="D21" s="464" t="s">
        <v>3595</v>
      </c>
      <c r="E21" s="464" t="s">
        <v>3595</v>
      </c>
      <c r="F21" s="464" t="str">
        <f>"= IFERROR("&amp;D$20&amp;$B21&amp;"-"&amp;E$20&amp;$B21&amp;","")"</f>
        <v>= IFERROR(A3-B3,")</v>
      </c>
      <c r="G21" s="465" t="str">
        <f>"= IFERROR(("&amp;D$20&amp;$B21&amp;"-"&amp;E$20&amp;$B21&amp;")/"&amp;E$20&amp;$B21&amp;","")"</f>
        <v>= IFERROR((A3-B3)/B3,")</v>
      </c>
      <c r="H21" s="568"/>
      <c r="I21" s="594" t="s">
        <v>411</v>
      </c>
      <c r="J21" s="616"/>
      <c r="K21"/>
      <c r="L21"/>
      <c r="M21"/>
      <c r="N21"/>
    </row>
    <row r="22" spans="1:14" s="2" customFormat="1" ht="37.15" customHeight="1">
      <c r="A22" s="616"/>
      <c r="B22" s="270">
        <v>4</v>
      </c>
      <c r="C22" s="591" t="s">
        <v>3596</v>
      </c>
      <c r="D22" s="464" t="s">
        <v>3597</v>
      </c>
      <c r="E22" s="464" t="s">
        <v>3597</v>
      </c>
      <c r="F22" s="464" t="str">
        <f>"= IFERROR("&amp;D$20&amp;$B22&amp;"-"&amp;E$20&amp;$B22&amp;","")"</f>
        <v>= IFERROR(A4-B4,")</v>
      </c>
      <c r="G22" s="465" t="str">
        <f t="shared" ref="G22:G29" si="0">"= IFERROR(("&amp;D$20&amp;$B22&amp;"-"&amp;E$20&amp;$B22&amp;")/"&amp;E$20&amp;$B22&amp;","")"</f>
        <v>= IFERROR((A4-B4)/B4,")</v>
      </c>
      <c r="H22" s="568"/>
      <c r="I22" s="594" t="s">
        <v>411</v>
      </c>
      <c r="J22" s="616"/>
      <c r="K22"/>
      <c r="L22"/>
      <c r="M22"/>
      <c r="N22"/>
    </row>
    <row r="23" spans="1:14" s="2" customFormat="1" ht="37.15" customHeight="1">
      <c r="A23" s="616"/>
      <c r="B23" s="270">
        <v>5</v>
      </c>
      <c r="C23" s="591" t="s">
        <v>3598</v>
      </c>
      <c r="D23" s="464" t="s">
        <v>3599</v>
      </c>
      <c r="E23" s="464" t="s">
        <v>3599</v>
      </c>
      <c r="F23" s="464" t="str">
        <f>"= IFERROR("&amp;D$20&amp;$B23&amp;"-"&amp;E$20&amp;$B23&amp;","")"</f>
        <v>= IFERROR(A5-B5,")</v>
      </c>
      <c r="G23" s="465" t="str">
        <f t="shared" si="0"/>
        <v>= IFERROR((A5-B5)/B5,")</v>
      </c>
      <c r="H23" s="568"/>
      <c r="I23" s="594" t="s">
        <v>411</v>
      </c>
      <c r="J23" s="616"/>
      <c r="K23"/>
      <c r="L23"/>
      <c r="M23"/>
      <c r="N23"/>
    </row>
    <row r="24" spans="1:14" s="2" customFormat="1" ht="37.15" customHeight="1">
      <c r="A24" s="616"/>
      <c r="B24" s="270">
        <v>6</v>
      </c>
      <c r="C24" s="158" t="s">
        <v>861</v>
      </c>
      <c r="D24" s="464" t="s">
        <v>3600</v>
      </c>
      <c r="E24" s="464" t="s">
        <v>3600</v>
      </c>
      <c r="F24" s="464" t="str">
        <f>"= IFERROR("&amp;D$20&amp;$B24&amp;"-"&amp;E$20&amp;$B24&amp;","")"</f>
        <v>= IFERROR(A6-B6,")</v>
      </c>
      <c r="G24" s="465" t="str">
        <f t="shared" si="0"/>
        <v>= IFERROR((A6-B6)/B6,")</v>
      </c>
      <c r="H24" s="568"/>
      <c r="I24" s="594" t="s">
        <v>411</v>
      </c>
      <c r="J24" s="616"/>
      <c r="K24"/>
      <c r="L24"/>
      <c r="M24"/>
      <c r="N24"/>
    </row>
    <row r="25" spans="1:14" s="2" customFormat="1" ht="37.15" customHeight="1">
      <c r="A25" s="616"/>
      <c r="B25" s="270">
        <v>7</v>
      </c>
      <c r="C25" s="591" t="s">
        <v>3601</v>
      </c>
      <c r="D25" s="464" t="s">
        <v>3602</v>
      </c>
      <c r="E25" s="464" t="s">
        <v>3602</v>
      </c>
      <c r="F25" s="464" t="str">
        <f>"= IFERROR("&amp;D$20&amp;$B25&amp;"-"&amp;E$20&amp;$B25&amp;","")"</f>
        <v>= IFERROR(A7-B7,")</v>
      </c>
      <c r="G25" s="465" t="str">
        <f t="shared" si="0"/>
        <v>= IFERROR((A7-B7)/B7,")</v>
      </c>
      <c r="H25" s="568"/>
      <c r="I25" s="594" t="s">
        <v>411</v>
      </c>
      <c r="J25" s="616"/>
      <c r="K25"/>
      <c r="L25"/>
      <c r="M25"/>
      <c r="N25"/>
    </row>
    <row r="26" spans="1:14" s="2" customFormat="1" ht="37.15" customHeight="1">
      <c r="A26" s="616"/>
      <c r="B26" s="270">
        <v>8</v>
      </c>
      <c r="C26" s="591" t="s">
        <v>3603</v>
      </c>
      <c r="D26" s="464" t="s">
        <v>3604</v>
      </c>
      <c r="E26" s="464" t="s">
        <v>3605</v>
      </c>
      <c r="F26" s="464" t="str">
        <f>"= IFERROR("&amp;D$20&amp;$B26&amp;"-"&amp;E$20&amp;$B26&amp;","") %pts"</f>
        <v>= IFERROR(A8-B8,") %pts</v>
      </c>
      <c r="G26" s="465" t="str">
        <f t="shared" si="0"/>
        <v>= IFERROR((A8-B8)/B8,")</v>
      </c>
      <c r="H26" s="568"/>
      <c r="I26" s="594" t="s">
        <v>411</v>
      </c>
      <c r="J26" s="616"/>
      <c r="K26"/>
      <c r="L26"/>
      <c r="M26"/>
      <c r="N26"/>
    </row>
    <row r="27" spans="1:14" s="2" customFormat="1" ht="37.15" customHeight="1">
      <c r="A27" s="616"/>
      <c r="B27" s="270">
        <v>9</v>
      </c>
      <c r="C27" s="591" t="s">
        <v>3606</v>
      </c>
      <c r="D27" s="464" t="s">
        <v>3607</v>
      </c>
      <c r="E27" s="464" t="s">
        <v>3608</v>
      </c>
      <c r="F27" s="464" t="str">
        <f>"= IFERROR("&amp;D$20&amp;$B27&amp;"-"&amp;E$20&amp;$B27&amp;","") %pts"</f>
        <v>= IFERROR(A9-B9,") %pts</v>
      </c>
      <c r="G27" s="465" t="str">
        <f t="shared" si="0"/>
        <v>= IFERROR((A9-B9)/B9,")</v>
      </c>
      <c r="H27" s="568"/>
      <c r="I27" s="594" t="s">
        <v>411</v>
      </c>
      <c r="J27" s="616"/>
      <c r="K27"/>
      <c r="L27"/>
      <c r="M27"/>
      <c r="N27"/>
    </row>
    <row r="28" spans="1:14" s="2" customFormat="1" ht="37.15" customHeight="1">
      <c r="A28" s="616"/>
      <c r="B28" s="270">
        <v>10</v>
      </c>
      <c r="C28" s="591" t="s">
        <v>3609</v>
      </c>
      <c r="D28" s="464" t="s">
        <v>3610</v>
      </c>
      <c r="E28" s="464" t="s">
        <v>3611</v>
      </c>
      <c r="F28" s="464" t="str">
        <f>"= IFERROR("&amp;D$20&amp;$B28&amp;"-"&amp;E$20&amp;$B28&amp;","") %pts"</f>
        <v>= IFERROR(A10-B10,") %pts</v>
      </c>
      <c r="G28" s="465" t="str">
        <f t="shared" si="0"/>
        <v>= IFERROR((A10-B10)/B10,")</v>
      </c>
      <c r="H28" s="568"/>
      <c r="I28" s="594" t="s">
        <v>411</v>
      </c>
      <c r="J28" s="616"/>
      <c r="K28"/>
      <c r="L28"/>
      <c r="M28"/>
      <c r="N28"/>
    </row>
    <row r="29" spans="1:14" s="2" customFormat="1" ht="37.15" customHeight="1">
      <c r="A29" s="616"/>
      <c r="B29" s="270">
        <v>11</v>
      </c>
      <c r="C29" s="591" t="s">
        <v>2842</v>
      </c>
      <c r="D29" s="464" t="s">
        <v>3612</v>
      </c>
      <c r="E29" s="464" t="s">
        <v>3612</v>
      </c>
      <c r="F29" s="464" t="str">
        <f>"= IFERROR("&amp;D$20&amp;$B29&amp;"-"&amp;E$20&amp;$B29&amp;","")"</f>
        <v>= IFERROR(A11-B11,")</v>
      </c>
      <c r="G29" s="465" t="str">
        <f t="shared" si="0"/>
        <v>= IFERROR((A11-B11)/B11,")</v>
      </c>
      <c r="H29" s="568"/>
      <c r="I29" s="594" t="s">
        <v>411</v>
      </c>
      <c r="J29" s="616"/>
      <c r="K29"/>
      <c r="L29"/>
      <c r="M29"/>
      <c r="N29"/>
    </row>
    <row r="30" spans="1:14" s="2" customFormat="1" ht="37.15" customHeight="1">
      <c r="A30" s="616"/>
      <c r="B30" s="616"/>
      <c r="C30" s="1053" t="s">
        <v>1763</v>
      </c>
      <c r="D30" s="1054"/>
      <c r="E30" s="1054"/>
      <c r="F30" s="1054"/>
      <c r="G30" s="1054"/>
      <c r="H30" s="1054"/>
      <c r="I30" s="1055"/>
      <c r="J30" s="616"/>
      <c r="K30"/>
      <c r="L30"/>
      <c r="M30"/>
      <c r="N30"/>
    </row>
    <row r="31" spans="1:14" s="2" customFormat="1" ht="37.15" customHeight="1">
      <c r="A31" s="616"/>
      <c r="B31" s="616"/>
      <c r="C31" s="616"/>
      <c r="D31" s="54" t="str">
        <f>D$20</f>
        <v>A</v>
      </c>
      <c r="E31" s="54" t="str">
        <f t="shared" ref="E31:I31" si="1">E$20</f>
        <v>B</v>
      </c>
      <c r="F31" s="54" t="str">
        <f t="shared" si="1"/>
        <v>C</v>
      </c>
      <c r="G31" s="54" t="str">
        <f t="shared" si="1"/>
        <v>D</v>
      </c>
      <c r="H31" s="54" t="str">
        <f t="shared" si="1"/>
        <v>E</v>
      </c>
      <c r="I31" s="54" t="str">
        <f t="shared" si="1"/>
        <v>F</v>
      </c>
      <c r="J31" s="616"/>
      <c r="K31"/>
      <c r="L31"/>
      <c r="M31"/>
      <c r="N31"/>
    </row>
    <row r="32" spans="1:14" s="2" customFormat="1" ht="37.15" customHeight="1">
      <c r="A32" s="616"/>
      <c r="B32" s="270">
        <v>12</v>
      </c>
      <c r="C32" s="591" t="s">
        <v>3613</v>
      </c>
      <c r="D32" s="464" t="s">
        <v>3614</v>
      </c>
      <c r="E32" s="464" t="s">
        <v>3614</v>
      </c>
      <c r="F32" s="464" t="str">
        <f>"= IFERROR("&amp;D$20&amp;$B32&amp;"-"&amp;E$20&amp;$B32&amp;","")"</f>
        <v>= IFERROR(A12-B12,")</v>
      </c>
      <c r="G32" s="465" t="str">
        <f t="shared" ref="G32:G34" si="2">"= IFERROR(("&amp;D$20&amp;$B32&amp;"-"&amp;E$20&amp;$B32&amp;")/"&amp;E$20&amp;$B32&amp;","")"</f>
        <v>= IFERROR((A12-B12)/B12,")</v>
      </c>
      <c r="H32" s="568"/>
      <c r="I32" s="594" t="s">
        <v>411</v>
      </c>
      <c r="J32" s="616"/>
      <c r="K32"/>
      <c r="L32"/>
      <c r="M32"/>
      <c r="N32"/>
    </row>
    <row r="33" spans="2:14" s="2" customFormat="1" ht="37.15" customHeight="1">
      <c r="B33" s="270">
        <v>13</v>
      </c>
      <c r="C33" s="591" t="s">
        <v>3615</v>
      </c>
      <c r="D33" s="464" t="s">
        <v>3616</v>
      </c>
      <c r="E33" s="464" t="s">
        <v>3616</v>
      </c>
      <c r="F33" s="464" t="str">
        <f>"= IFERROR("&amp;D$20&amp;$B33&amp;"-"&amp;E$20&amp;$B33&amp;","")"</f>
        <v>= IFERROR(A13-B13,")</v>
      </c>
      <c r="G33" s="465" t="str">
        <f t="shared" si="2"/>
        <v>= IFERROR((A13-B13)/B13,")</v>
      </c>
      <c r="H33" s="568"/>
      <c r="I33" s="594" t="s">
        <v>411</v>
      </c>
      <c r="J33" s="616"/>
      <c r="K33"/>
      <c r="L33"/>
      <c r="M33"/>
      <c r="N33"/>
    </row>
    <row r="34" spans="2:14" s="2" customFormat="1" ht="37.15" customHeight="1">
      <c r="B34" s="270">
        <v>14</v>
      </c>
      <c r="C34" s="591" t="s">
        <v>3617</v>
      </c>
      <c r="D34" s="464" t="s">
        <v>3618</v>
      </c>
      <c r="E34" s="464" t="s">
        <v>3619</v>
      </c>
      <c r="F34" s="464" t="str">
        <f>"= IFERROR("&amp;D$20&amp;$B34&amp;"-"&amp;E$20&amp;$B34&amp;","") %pts"</f>
        <v>= IFERROR(A14-B14,") %pts</v>
      </c>
      <c r="G34" s="465" t="str">
        <f t="shared" si="2"/>
        <v>= IFERROR((A14-B14)/B14,")</v>
      </c>
      <c r="H34" s="568"/>
      <c r="I34" s="594" t="s">
        <v>411</v>
      </c>
      <c r="J34" s="616"/>
      <c r="K34"/>
      <c r="L34"/>
      <c r="M34"/>
      <c r="N34"/>
    </row>
    <row r="35" spans="2:14" s="2" customFormat="1" ht="37.15" customHeight="1">
      <c r="B35" s="270" t="s">
        <v>3620</v>
      </c>
      <c r="C35" s="591" t="s">
        <v>3621</v>
      </c>
      <c r="D35" s="464" t="s">
        <v>3622</v>
      </c>
      <c r="E35" s="464" t="s">
        <v>3623</v>
      </c>
      <c r="F35" s="464" t="str">
        <f>"= IFERROR("&amp;D$20&amp;$B35&amp;"-"&amp;E$20&amp;$B35&amp;","") %pts"</f>
        <v>= IFERROR(A14a-B14a,") %pts</v>
      </c>
      <c r="G35" s="465" t="str">
        <f t="shared" ref="G35" si="3">"= IFERROR(("&amp;D$20&amp;$B35&amp;"-"&amp;E$20&amp;$B35&amp;")/"&amp;E$20&amp;$B35&amp;","")"</f>
        <v>= IFERROR((A14a-B14a)/B14a,")</v>
      </c>
      <c r="H35" s="568"/>
      <c r="I35" s="594" t="s">
        <v>411</v>
      </c>
      <c r="J35" s="616"/>
      <c r="K35"/>
      <c r="L35"/>
      <c r="M35"/>
      <c r="N35"/>
    </row>
    <row r="36" spans="2:14" s="2" customFormat="1" ht="37.15" customHeight="1">
      <c r="B36" s="616"/>
      <c r="C36" s="1053" t="s">
        <v>3624</v>
      </c>
      <c r="D36" s="1054"/>
      <c r="E36" s="1054"/>
      <c r="F36" s="1054"/>
      <c r="G36" s="1054"/>
      <c r="H36" s="1054"/>
      <c r="I36" s="1055"/>
      <c r="J36" s="616"/>
      <c r="K36"/>
      <c r="L36"/>
      <c r="M36"/>
      <c r="N36"/>
    </row>
    <row r="37" spans="2:14" s="2" customFormat="1" ht="37.15" customHeight="1">
      <c r="B37" s="616"/>
      <c r="C37" s="616"/>
      <c r="D37" s="54" t="str">
        <f>D$20</f>
        <v>A</v>
      </c>
      <c r="E37" s="54" t="str">
        <f t="shared" ref="E37:I37" si="4">E$20</f>
        <v>B</v>
      </c>
      <c r="F37" s="54" t="str">
        <f t="shared" si="4"/>
        <v>C</v>
      </c>
      <c r="G37" s="54" t="str">
        <f t="shared" si="4"/>
        <v>D</v>
      </c>
      <c r="H37" s="54" t="str">
        <f t="shared" si="4"/>
        <v>E</v>
      </c>
      <c r="I37" s="54" t="str">
        <f t="shared" si="4"/>
        <v>F</v>
      </c>
      <c r="J37" s="616"/>
      <c r="K37"/>
      <c r="L37"/>
      <c r="M37"/>
      <c r="N37"/>
    </row>
    <row r="38" spans="2:14" s="2" customFormat="1" ht="37.15" customHeight="1">
      <c r="B38" s="270">
        <v>15</v>
      </c>
      <c r="C38" s="592" t="s">
        <v>3625</v>
      </c>
      <c r="D38" s="464" t="s">
        <v>3626</v>
      </c>
      <c r="E38" s="464" t="s">
        <v>3626</v>
      </c>
      <c r="F38" s="464" t="str">
        <f t="shared" ref="F38:F39" si="5">"= IFERROR("&amp;D$20&amp;$B38&amp;"-"&amp;E$20&amp;$B38&amp;","") %pts"</f>
        <v>= IFERROR(A15-B15,") %pts</v>
      </c>
      <c r="G38" s="465" t="str">
        <f t="shared" ref="G38:G39" si="6">"= IFERROR(("&amp;D$20&amp;$B38&amp;"-"&amp;E$20&amp;$B38&amp;")/"&amp;E$20&amp;$B38&amp;","")"</f>
        <v>= IFERROR((A15-B15)/B15,")</v>
      </c>
      <c r="H38" s="568"/>
      <c r="I38" s="594" t="s">
        <v>411</v>
      </c>
      <c r="J38" s="616"/>
      <c r="K38"/>
      <c r="L38"/>
      <c r="M38"/>
      <c r="N38"/>
    </row>
    <row r="39" spans="2:14" s="2" customFormat="1" ht="37.15" customHeight="1">
      <c r="B39" s="270">
        <v>16</v>
      </c>
      <c r="C39" s="591" t="s">
        <v>3627</v>
      </c>
      <c r="D39" s="464" t="s">
        <v>3628</v>
      </c>
      <c r="E39" s="464" t="s">
        <v>3628</v>
      </c>
      <c r="F39" s="464" t="str">
        <f t="shared" si="5"/>
        <v>= IFERROR(A16-B16,") %pts</v>
      </c>
      <c r="G39" s="465" t="str">
        <f t="shared" si="6"/>
        <v>= IFERROR((A16-B16)/B16,")</v>
      </c>
      <c r="H39" s="568"/>
      <c r="I39" s="594" t="s">
        <v>411</v>
      </c>
      <c r="J39" s="616"/>
      <c r="K39"/>
      <c r="L39"/>
      <c r="M39"/>
      <c r="N39"/>
    </row>
    <row r="40" spans="2:14" s="2" customFormat="1" ht="37.15" customHeight="1">
      <c r="B40" s="616"/>
      <c r="C40" s="1053" t="s">
        <v>3629</v>
      </c>
      <c r="D40" s="1054"/>
      <c r="E40" s="1054"/>
      <c r="F40" s="1054"/>
      <c r="G40" s="1054"/>
      <c r="H40" s="1054"/>
      <c r="I40" s="1055"/>
      <c r="J40" s="616"/>
      <c r="K40"/>
      <c r="L40"/>
      <c r="M40"/>
      <c r="N40"/>
    </row>
    <row r="41" spans="2:14" s="2" customFormat="1" ht="37.15" customHeight="1">
      <c r="B41" s="616"/>
      <c r="C41" s="260"/>
      <c r="D41" s="54" t="str">
        <f>D$20</f>
        <v>A</v>
      </c>
      <c r="E41" s="54" t="str">
        <f t="shared" ref="E41:I41" si="7">E$20</f>
        <v>B</v>
      </c>
      <c r="F41" s="54" t="str">
        <f t="shared" si="7"/>
        <v>C</v>
      </c>
      <c r="G41" s="54" t="str">
        <f t="shared" si="7"/>
        <v>D</v>
      </c>
      <c r="H41" s="54" t="str">
        <f t="shared" si="7"/>
        <v>E</v>
      </c>
      <c r="I41" s="54" t="str">
        <f t="shared" si="7"/>
        <v>F</v>
      </c>
      <c r="J41" s="616"/>
      <c r="K41"/>
      <c r="L41"/>
      <c r="M41"/>
      <c r="N41"/>
    </row>
    <row r="42" spans="2:14" s="2" customFormat="1" ht="37.15" customHeight="1">
      <c r="B42" s="270">
        <v>17</v>
      </c>
      <c r="C42" s="591" t="s">
        <v>3630</v>
      </c>
      <c r="D42" s="464" t="s">
        <v>3631</v>
      </c>
      <c r="E42" s="464" t="s">
        <v>3631</v>
      </c>
      <c r="F42" s="464" t="str">
        <f>"= IFERROR("&amp;D$20&amp;$B42&amp;"-"&amp;E$20&amp;$B42&amp;","")"</f>
        <v>= IFERROR(A17-B17,")</v>
      </c>
      <c r="G42" s="465" t="str">
        <f t="shared" ref="G42:G50" si="8">"= IFERROR(("&amp;D$20&amp;$B42&amp;"-"&amp;E$20&amp;$B42&amp;")/"&amp;E$20&amp;$B42&amp;","")"</f>
        <v>= IFERROR((A17-B17)/B17,")</v>
      </c>
      <c r="H42" s="568"/>
      <c r="I42" s="594" t="s">
        <v>411</v>
      </c>
      <c r="J42" s="616"/>
      <c r="K42"/>
      <c r="L42"/>
      <c r="M42"/>
      <c r="N42"/>
    </row>
    <row r="43" spans="2:14" s="2" customFormat="1" ht="37.15" customHeight="1">
      <c r="B43" s="270">
        <v>18</v>
      </c>
      <c r="C43" s="599" t="s">
        <v>3632</v>
      </c>
      <c r="D43" s="464" t="s">
        <v>3633</v>
      </c>
      <c r="E43" s="464" t="s">
        <v>3633</v>
      </c>
      <c r="F43" s="464" t="str">
        <f>"= IFERROR("&amp;D$20&amp;$B43&amp;"-"&amp;E$20&amp;$B43&amp;","")"</f>
        <v>= IFERROR(A18-B18,")</v>
      </c>
      <c r="G43" s="465" t="str">
        <f t="shared" si="8"/>
        <v>= IFERROR((A18-B18)/B18,")</v>
      </c>
      <c r="H43" s="568"/>
      <c r="I43" s="594" t="s">
        <v>411</v>
      </c>
      <c r="J43" s="616"/>
      <c r="K43"/>
      <c r="L43"/>
      <c r="M43"/>
      <c r="N43"/>
    </row>
    <row r="44" spans="2:14" s="2" customFormat="1" ht="37.15" customHeight="1">
      <c r="B44" s="270">
        <v>19</v>
      </c>
      <c r="C44" s="591" t="s">
        <v>3634</v>
      </c>
      <c r="D44" s="464" t="s">
        <v>3635</v>
      </c>
      <c r="E44" s="464" t="s">
        <v>3635</v>
      </c>
      <c r="F44" s="464" t="str">
        <f>"= IFERROR("&amp;D$20&amp;$B44&amp;"-"&amp;E$20&amp;$B44&amp;","")"</f>
        <v>= IFERROR(A19-B19,")</v>
      </c>
      <c r="G44" s="465" t="str">
        <f t="shared" si="8"/>
        <v>= IFERROR((A19-B19)/B19,")</v>
      </c>
      <c r="H44" s="568"/>
      <c r="I44" s="594" t="s">
        <v>411</v>
      </c>
      <c r="J44" s="616"/>
      <c r="K44"/>
      <c r="L44"/>
      <c r="M44"/>
      <c r="N44"/>
    </row>
    <row r="45" spans="2:14" s="2" customFormat="1" ht="37.15" customHeight="1">
      <c r="B45" s="270">
        <v>20</v>
      </c>
      <c r="C45" s="158" t="s">
        <v>3636</v>
      </c>
      <c r="D45" s="464" t="s">
        <v>3637</v>
      </c>
      <c r="E45" s="464" t="s">
        <v>3637</v>
      </c>
      <c r="F45" s="464" t="str">
        <f>"= IFERROR("&amp;D$20&amp;$B45&amp;"-"&amp;E$20&amp;$B45&amp;","")"</f>
        <v>= IFERROR(A20-B20,")</v>
      </c>
      <c r="G45" s="465" t="str">
        <f t="shared" si="8"/>
        <v>= IFERROR((A20-B20)/B20,")</v>
      </c>
      <c r="H45" s="568"/>
      <c r="I45" s="594" t="s">
        <v>411</v>
      </c>
      <c r="J45" s="616"/>
      <c r="K45"/>
      <c r="L45"/>
      <c r="M45"/>
      <c r="N45"/>
    </row>
    <row r="46" spans="2:14" s="2" customFormat="1" ht="37.15" customHeight="1">
      <c r="B46" s="270">
        <v>21</v>
      </c>
      <c r="C46" s="158" t="s">
        <v>3638</v>
      </c>
      <c r="D46" s="464" t="s">
        <v>3639</v>
      </c>
      <c r="E46" s="464" t="s">
        <v>3639</v>
      </c>
      <c r="F46" s="464" t="str">
        <f>"= IFERROR("&amp;D$20&amp;$B46&amp;"-"&amp;E$20&amp;$B46&amp;","")"</f>
        <v>= IFERROR(A21-B21,")</v>
      </c>
      <c r="G46" s="465" t="str">
        <f t="shared" si="8"/>
        <v>= IFERROR((A21-B21)/B21,")</v>
      </c>
      <c r="H46" s="568"/>
      <c r="I46" s="594" t="s">
        <v>411</v>
      </c>
      <c r="J46" s="616"/>
      <c r="K46"/>
      <c r="L46"/>
      <c r="M46"/>
      <c r="N46"/>
    </row>
    <row r="47" spans="2:14" s="2" customFormat="1" ht="37.15" customHeight="1">
      <c r="B47" s="270">
        <v>22</v>
      </c>
      <c r="C47" s="591" t="s">
        <v>3603</v>
      </c>
      <c r="D47" s="464" t="s">
        <v>3640</v>
      </c>
      <c r="E47" s="464" t="s">
        <v>3641</v>
      </c>
      <c r="F47" s="464" t="str">
        <f>"= IFERROR("&amp;D$20&amp;$B47&amp;"-"&amp;E$20&amp;$B47&amp;","") %pts"</f>
        <v>= IFERROR(A22-B22,") %pts</v>
      </c>
      <c r="G47" s="465" t="str">
        <f t="shared" si="8"/>
        <v>= IFERROR((A22-B22)/B22,")</v>
      </c>
      <c r="H47" s="568"/>
      <c r="I47" s="594" t="s">
        <v>411</v>
      </c>
      <c r="J47" s="616"/>
      <c r="K47"/>
      <c r="L47"/>
      <c r="M47"/>
      <c r="N47"/>
    </row>
    <row r="48" spans="2:14" s="2" customFormat="1" ht="37.15" customHeight="1">
      <c r="B48" s="270">
        <v>23</v>
      </c>
      <c r="C48" s="593" t="s">
        <v>3642</v>
      </c>
      <c r="D48" s="464" t="s">
        <v>3643</v>
      </c>
      <c r="E48" s="464" t="s">
        <v>3644</v>
      </c>
      <c r="F48" s="464" t="str">
        <f>"= IFERROR("&amp;D$20&amp;$B48&amp;"-"&amp;E$20&amp;$B48&amp;","") %pts"</f>
        <v>= IFERROR(A23-B23,") %pts</v>
      </c>
      <c r="G48" s="465" t="str">
        <f t="shared" si="8"/>
        <v>= IFERROR((A23-B23)/B23,")</v>
      </c>
      <c r="H48" s="568"/>
      <c r="I48" s="594" t="s">
        <v>411</v>
      </c>
      <c r="J48" s="616"/>
      <c r="K48"/>
      <c r="L48"/>
      <c r="M48"/>
      <c r="N48"/>
    </row>
    <row r="49" spans="1:14" s="2" customFormat="1" ht="37.15" customHeight="1">
      <c r="A49" s="616"/>
      <c r="B49" s="270">
        <v>24</v>
      </c>
      <c r="C49" s="591" t="s">
        <v>3645</v>
      </c>
      <c r="D49" s="464" t="s">
        <v>3646</v>
      </c>
      <c r="E49" s="464" t="s">
        <v>3647</v>
      </c>
      <c r="F49" s="464" t="str">
        <f>"= IFERROR("&amp;D$20&amp;$B49&amp;"-"&amp;E$20&amp;$B49&amp;","") %pts"</f>
        <v>= IFERROR(A24-B24,") %pts</v>
      </c>
      <c r="G49" s="465" t="s">
        <v>3648</v>
      </c>
      <c r="H49" s="568"/>
      <c r="I49" s="594" t="s">
        <v>411</v>
      </c>
      <c r="J49" s="616"/>
      <c r="K49"/>
      <c r="L49"/>
      <c r="M49"/>
      <c r="N49"/>
    </row>
    <row r="50" spans="1:14" s="2" customFormat="1" ht="37.15" customHeight="1">
      <c r="A50" s="616"/>
      <c r="B50" s="270">
        <v>25</v>
      </c>
      <c r="C50" s="595" t="s">
        <v>3649</v>
      </c>
      <c r="D50" s="464" t="s">
        <v>3650</v>
      </c>
      <c r="E50" s="464" t="s">
        <v>3651</v>
      </c>
      <c r="F50" s="464" t="str">
        <f>"= IFERROR("&amp;D$20&amp;$B50&amp;"-"&amp;E$20&amp;$B50&amp;","") %pts"</f>
        <v>= IFERROR(A25-B25,") %pts</v>
      </c>
      <c r="G50" s="465" t="str">
        <f t="shared" si="8"/>
        <v>= IFERROR((A25-B25)/B25,")</v>
      </c>
      <c r="H50" s="568"/>
      <c r="I50" s="594" t="s">
        <v>411</v>
      </c>
      <c r="J50" s="616"/>
      <c r="K50"/>
      <c r="L50"/>
      <c r="M50"/>
      <c r="N50"/>
    </row>
    <row r="51" spans="1:14" s="2" customFormat="1" ht="37.15" customHeight="1">
      <c r="A51" s="616"/>
      <c r="B51" s="616"/>
      <c r="C51" s="1053" t="s">
        <v>3652</v>
      </c>
      <c r="D51" s="1054"/>
      <c r="E51" s="1054"/>
      <c r="F51" s="1054"/>
      <c r="G51" s="1054"/>
      <c r="H51" s="1054"/>
      <c r="I51" s="1055"/>
      <c r="J51" s="616"/>
      <c r="K51"/>
      <c r="L51"/>
      <c r="M51"/>
      <c r="N51"/>
    </row>
    <row r="52" spans="1:14" s="2" customFormat="1" ht="37.15" customHeight="1">
      <c r="A52" s="616"/>
      <c r="B52" s="616"/>
      <c r="C52" s="616"/>
      <c r="D52" s="54" t="str">
        <f>D$20</f>
        <v>A</v>
      </c>
      <c r="E52" s="54" t="str">
        <f t="shared" ref="E52:I52" si="9">E$20</f>
        <v>B</v>
      </c>
      <c r="F52" s="54" t="str">
        <f t="shared" si="9"/>
        <v>C</v>
      </c>
      <c r="G52" s="54" t="str">
        <f t="shared" si="9"/>
        <v>D</v>
      </c>
      <c r="H52" s="54" t="str">
        <f t="shared" si="9"/>
        <v>E</v>
      </c>
      <c r="I52" s="54" t="str">
        <f t="shared" si="9"/>
        <v>F</v>
      </c>
      <c r="J52" s="616"/>
      <c r="K52"/>
      <c r="L52"/>
      <c r="M52"/>
      <c r="N52"/>
    </row>
    <row r="53" spans="1:14" s="2" customFormat="1" ht="37.15" customHeight="1">
      <c r="A53" s="616"/>
      <c r="B53" s="270">
        <v>26</v>
      </c>
      <c r="C53" s="591" t="s">
        <v>3653</v>
      </c>
      <c r="D53" s="464" t="s">
        <v>3654</v>
      </c>
      <c r="E53" s="464" t="s">
        <v>3654</v>
      </c>
      <c r="F53" s="464" t="str">
        <f>"= IFERROR("&amp;D$20&amp;$B53&amp;"-"&amp;E$20&amp;$B53&amp;","")"</f>
        <v>= IFERROR(A26-B26,")</v>
      </c>
      <c r="G53" s="465" t="str">
        <f t="shared" ref="G53:G61" si="10">"= IFERROR(("&amp;D$20&amp;$B53&amp;"-"&amp;E$20&amp;$B53&amp;")/"&amp;E$20&amp;$B53&amp;","")"</f>
        <v>= IFERROR((A26-B26)/B26,")</v>
      </c>
      <c r="H53" s="568"/>
      <c r="I53" s="594" t="s">
        <v>411</v>
      </c>
      <c r="J53" s="616"/>
      <c r="K53"/>
      <c r="L53"/>
      <c r="M53"/>
      <c r="N53"/>
    </row>
    <row r="54" spans="1:14" s="2" customFormat="1" ht="37.15" customHeight="1">
      <c r="A54" s="616"/>
      <c r="B54" s="270">
        <v>27</v>
      </c>
      <c r="C54" s="599" t="s">
        <v>3632</v>
      </c>
      <c r="D54" s="464" t="s">
        <v>3655</v>
      </c>
      <c r="E54" s="464" t="s">
        <v>3655</v>
      </c>
      <c r="F54" s="464" t="str">
        <f>"= IFERROR("&amp;D$20&amp;$B54&amp;"-"&amp;E$20&amp;$B54&amp;","")"</f>
        <v>= IFERROR(A27-B27,")</v>
      </c>
      <c r="G54" s="465" t="str">
        <f t="shared" si="10"/>
        <v>= IFERROR((A27-B27)/B27,")</v>
      </c>
      <c r="H54" s="568"/>
      <c r="I54" s="594" t="s">
        <v>411</v>
      </c>
      <c r="J54" s="616"/>
      <c r="K54"/>
      <c r="L54"/>
      <c r="M54"/>
      <c r="N54"/>
    </row>
    <row r="55" spans="1:14" s="2" customFormat="1" ht="37.15" customHeight="1">
      <c r="A55" s="616"/>
      <c r="B55" s="270">
        <v>28</v>
      </c>
      <c r="C55" s="591" t="s">
        <v>3634</v>
      </c>
      <c r="D55" s="464" t="s">
        <v>3656</v>
      </c>
      <c r="E55" s="464" t="s">
        <v>3656</v>
      </c>
      <c r="F55" s="464" t="str">
        <f>"= IFERROR("&amp;D$20&amp;$B55&amp;"-"&amp;E$20&amp;$B55&amp;","")"</f>
        <v>= IFERROR(A28-B28,")</v>
      </c>
      <c r="G55" s="465" t="str">
        <f t="shared" si="10"/>
        <v>= IFERROR((A28-B28)/B28,")</v>
      </c>
      <c r="H55" s="568"/>
      <c r="I55" s="594" t="s">
        <v>411</v>
      </c>
      <c r="J55" s="616"/>
      <c r="K55"/>
      <c r="L55"/>
      <c r="M55"/>
      <c r="N55"/>
    </row>
    <row r="56" spans="1:14" s="2" customFormat="1" ht="37.15" customHeight="1">
      <c r="A56" s="616"/>
      <c r="B56" s="270">
        <v>29</v>
      </c>
      <c r="C56" s="158" t="s">
        <v>3636</v>
      </c>
      <c r="D56" s="464" t="s">
        <v>3657</v>
      </c>
      <c r="E56" s="464" t="s">
        <v>3657</v>
      </c>
      <c r="F56" s="464" t="str">
        <f>"= IFERROR("&amp;D$20&amp;$B56&amp;"-"&amp;E$20&amp;$B56&amp;","")"</f>
        <v>= IFERROR(A29-B29,")</v>
      </c>
      <c r="G56" s="465" t="str">
        <f t="shared" si="10"/>
        <v>= IFERROR((A29-B29)/B29,")</v>
      </c>
      <c r="H56" s="568"/>
      <c r="I56" s="594" t="s">
        <v>411</v>
      </c>
      <c r="J56" s="616"/>
      <c r="K56"/>
      <c r="L56"/>
      <c r="M56"/>
      <c r="N56"/>
    </row>
    <row r="57" spans="1:14" s="2" customFormat="1" ht="37.15" customHeight="1">
      <c r="A57" s="616"/>
      <c r="B57" s="270">
        <v>30</v>
      </c>
      <c r="C57" s="158" t="s">
        <v>3638</v>
      </c>
      <c r="D57" s="464" t="s">
        <v>3658</v>
      </c>
      <c r="E57" s="464" t="s">
        <v>3658</v>
      </c>
      <c r="F57" s="464" t="str">
        <f>"= IFERROR("&amp;D$20&amp;$B57&amp;"-"&amp;E$20&amp;$B57&amp;","")"</f>
        <v>= IFERROR(A30-B30,")</v>
      </c>
      <c r="G57" s="465" t="str">
        <f t="shared" si="10"/>
        <v>= IFERROR((A30-B30)/B30,")</v>
      </c>
      <c r="H57" s="568"/>
      <c r="I57" s="594" t="s">
        <v>411</v>
      </c>
      <c r="J57" s="616"/>
      <c r="K57"/>
      <c r="L57"/>
      <c r="M57"/>
      <c r="N57"/>
    </row>
    <row r="58" spans="1:14" s="2" customFormat="1" ht="37.15" customHeight="1">
      <c r="A58" s="616"/>
      <c r="B58" s="270">
        <v>31</v>
      </c>
      <c r="C58" s="591" t="s">
        <v>3603</v>
      </c>
      <c r="D58" s="464" t="s">
        <v>3659</v>
      </c>
      <c r="E58" s="464" t="s">
        <v>3660</v>
      </c>
      <c r="F58" s="464" t="str">
        <f>"= IFERROR("&amp;D$20&amp;$B58&amp;"-"&amp;E$20&amp;$B58&amp;","") %pts"</f>
        <v>= IFERROR(A31-B31,") %pts</v>
      </c>
      <c r="G58" s="465" t="str">
        <f t="shared" si="10"/>
        <v>= IFERROR((A31-B31)/B31,")</v>
      </c>
      <c r="H58" s="568"/>
      <c r="I58" s="594" t="s">
        <v>411</v>
      </c>
      <c r="J58" s="616"/>
      <c r="K58"/>
      <c r="L58"/>
      <c r="M58"/>
      <c r="N58"/>
    </row>
    <row r="59" spans="1:14" s="2" customFormat="1" ht="37.15" customHeight="1">
      <c r="A59" s="616"/>
      <c r="B59" s="270">
        <v>32</v>
      </c>
      <c r="C59" s="593" t="s">
        <v>3642</v>
      </c>
      <c r="D59" s="464" t="s">
        <v>3661</v>
      </c>
      <c r="E59" s="464" t="s">
        <v>3662</v>
      </c>
      <c r="F59" s="464" t="str">
        <f>"= IFERROR("&amp;D$20&amp;$B59&amp;"-"&amp;E$20&amp;$B59&amp;","") %pts"</f>
        <v>= IFERROR(A32-B32,") %pts</v>
      </c>
      <c r="G59" s="465" t="str">
        <f t="shared" si="10"/>
        <v>= IFERROR((A32-B32)/B32,")</v>
      </c>
      <c r="H59" s="568"/>
      <c r="I59" s="594" t="s">
        <v>411</v>
      </c>
      <c r="J59" s="616"/>
      <c r="K59"/>
      <c r="L59"/>
      <c r="M59"/>
      <c r="N59"/>
    </row>
    <row r="60" spans="1:14" s="2" customFormat="1" ht="37.15" customHeight="1">
      <c r="A60" s="616"/>
      <c r="B60" s="270">
        <v>33</v>
      </c>
      <c r="C60" s="591" t="s">
        <v>3645</v>
      </c>
      <c r="D60" s="464" t="s">
        <v>3663</v>
      </c>
      <c r="E60" s="464" t="s">
        <v>3664</v>
      </c>
      <c r="F60" s="464" t="str">
        <f>"= IFERROR("&amp;D$20&amp;$B60&amp;"-"&amp;E$20&amp;$B60&amp;","") %pts"</f>
        <v>= IFERROR(A33-B33,") %pts</v>
      </c>
      <c r="G60" s="465" t="str">
        <f t="shared" si="10"/>
        <v>= IFERROR((A33-B33)/B33,")</v>
      </c>
      <c r="H60" s="568"/>
      <c r="I60" s="594" t="s">
        <v>411</v>
      </c>
      <c r="J60" s="616"/>
      <c r="K60"/>
      <c r="L60"/>
      <c r="M60"/>
      <c r="N60"/>
    </row>
    <row r="61" spans="1:14" s="2" customFormat="1" ht="37.15" customHeight="1">
      <c r="A61" s="616"/>
      <c r="B61" s="270">
        <v>34</v>
      </c>
      <c r="C61" s="595" t="s">
        <v>3665</v>
      </c>
      <c r="D61" s="464" t="s">
        <v>3666</v>
      </c>
      <c r="E61" s="464" t="s">
        <v>3667</v>
      </c>
      <c r="F61" s="464" t="str">
        <f>"= IFERROR("&amp;D$20&amp;$B61&amp;"-"&amp;E$20&amp;$B61&amp;","") %pts"</f>
        <v>= IFERROR(A34-B34,") %pts</v>
      </c>
      <c r="G61" s="465" t="str">
        <f t="shared" si="10"/>
        <v>= IFERROR((A34-B34)/B34,")</v>
      </c>
      <c r="H61" s="568"/>
      <c r="I61" s="594" t="s">
        <v>411</v>
      </c>
      <c r="J61" s="616"/>
      <c r="K61"/>
      <c r="L61"/>
      <c r="M61"/>
      <c r="N61"/>
    </row>
    <row r="62" spans="1:14" s="2" customFormat="1" ht="37.15" customHeight="1">
      <c r="A62" s="616"/>
      <c r="B62" s="616"/>
      <c r="C62" s="1053" t="s">
        <v>3668</v>
      </c>
      <c r="D62" s="1054"/>
      <c r="E62" s="1054"/>
      <c r="F62" s="1054"/>
      <c r="G62" s="1054"/>
      <c r="H62" s="1054"/>
      <c r="I62" s="1055"/>
      <c r="J62" s="616"/>
      <c r="K62"/>
      <c r="L62"/>
      <c r="M62"/>
      <c r="N62"/>
    </row>
    <row r="63" spans="1:14" s="2" customFormat="1" ht="37.15" customHeight="1">
      <c r="A63" s="616"/>
      <c r="B63" s="616"/>
      <c r="C63" s="616"/>
      <c r="D63" s="54" t="str">
        <f>D$20</f>
        <v>A</v>
      </c>
      <c r="E63" s="54" t="str">
        <f t="shared" ref="E63:I63" si="11">E$20</f>
        <v>B</v>
      </c>
      <c r="F63" s="54" t="str">
        <f t="shared" si="11"/>
        <v>C</v>
      </c>
      <c r="G63" s="54" t="str">
        <f t="shared" si="11"/>
        <v>D</v>
      </c>
      <c r="H63" s="54" t="str">
        <f t="shared" si="11"/>
        <v>E</v>
      </c>
      <c r="I63" s="54" t="str">
        <f t="shared" si="11"/>
        <v>F</v>
      </c>
      <c r="J63" s="616"/>
      <c r="K63"/>
      <c r="L63"/>
      <c r="M63"/>
      <c r="N63"/>
    </row>
    <row r="64" spans="1:14" s="2" customFormat="1" ht="37.15" customHeight="1">
      <c r="A64" s="616"/>
      <c r="B64" s="270">
        <v>35</v>
      </c>
      <c r="C64" s="591" t="s">
        <v>3669</v>
      </c>
      <c r="D64" s="464" t="s">
        <v>3670</v>
      </c>
      <c r="E64" s="464" t="s">
        <v>3670</v>
      </c>
      <c r="F64" s="464" t="str">
        <f>"= IFERROR("&amp;D$20&amp;$B64&amp;"-"&amp;E$20&amp;$B64&amp;","")"</f>
        <v>= IFERROR(A35-B35,")</v>
      </c>
      <c r="G64" s="465" t="str">
        <f t="shared" ref="G64:G68" si="12">"= IFERROR(("&amp;D$20&amp;$B64&amp;"-"&amp;E$20&amp;$B64&amp;")/"&amp;E$20&amp;$B64&amp;","")"</f>
        <v>= IFERROR((A35-B35)/B35,")</v>
      </c>
      <c r="H64" s="568"/>
      <c r="I64" s="594" t="s">
        <v>411</v>
      </c>
      <c r="J64" s="616"/>
      <c r="K64"/>
      <c r="L64"/>
      <c r="M64"/>
      <c r="N64"/>
    </row>
    <row r="65" spans="1:14" s="2" customFormat="1" ht="37.15" customHeight="1">
      <c r="A65" s="616"/>
      <c r="B65" s="270">
        <v>36</v>
      </c>
      <c r="C65" s="158" t="s">
        <v>3671</v>
      </c>
      <c r="D65" s="464" t="s">
        <v>2855</v>
      </c>
      <c r="E65" s="464" t="s">
        <v>2855</v>
      </c>
      <c r="F65" s="464" t="str">
        <f>"= IFERROR("&amp;D$20&amp;$B65&amp;"-"&amp;E$20&amp;$B65&amp;","")"</f>
        <v>= IFERROR(A36-B36,")</v>
      </c>
      <c r="G65" s="465" t="str">
        <f t="shared" si="12"/>
        <v>= IFERROR((A36-B36)/B36,")</v>
      </c>
      <c r="H65" s="568"/>
      <c r="I65" s="594" t="s">
        <v>411</v>
      </c>
      <c r="J65" s="616"/>
      <c r="K65"/>
      <c r="L65"/>
      <c r="M65"/>
      <c r="N65"/>
    </row>
    <row r="66" spans="1:14" s="2" customFormat="1" ht="37.15" customHeight="1">
      <c r="A66" s="616"/>
      <c r="B66" s="270">
        <v>37</v>
      </c>
      <c r="C66" s="158" t="s">
        <v>3672</v>
      </c>
      <c r="D66" s="464" t="s">
        <v>3673</v>
      </c>
      <c r="E66" s="464" t="s">
        <v>3673</v>
      </c>
      <c r="F66" s="464" t="str">
        <f>"= IFERROR("&amp;D$20&amp;$B66&amp;"-"&amp;E$20&amp;$B66&amp;","")"</f>
        <v>= IFERROR(A37-B37,")</v>
      </c>
      <c r="G66" s="465" t="str">
        <f t="shared" si="12"/>
        <v>= IFERROR((A37-B37)/B37,")</v>
      </c>
      <c r="H66" s="568"/>
      <c r="I66" s="594" t="s">
        <v>411</v>
      </c>
      <c r="J66" s="647"/>
      <c r="K66"/>
      <c r="L66"/>
      <c r="M66"/>
      <c r="N66"/>
    </row>
    <row r="67" spans="1:14" s="2" customFormat="1" ht="37.15" customHeight="1">
      <c r="A67" s="616"/>
      <c r="B67" s="270">
        <v>38</v>
      </c>
      <c r="C67" s="591" t="s">
        <v>3674</v>
      </c>
      <c r="D67" s="464" t="s">
        <v>3675</v>
      </c>
      <c r="E67" s="464" t="s">
        <v>3676</v>
      </c>
      <c r="F67" s="464" t="str">
        <f>"= IFERROR("&amp;D$20&amp;$B67&amp;"-"&amp;E$20&amp;$B67&amp;","") %pts"</f>
        <v>= IFERROR(A38-B38,") %pts</v>
      </c>
      <c r="G67" s="465" t="str">
        <f t="shared" si="12"/>
        <v>= IFERROR((A38-B38)/B38,")</v>
      </c>
      <c r="H67" s="568"/>
      <c r="I67" s="594" t="s">
        <v>411</v>
      </c>
      <c r="J67" s="616"/>
      <c r="K67"/>
      <c r="L67"/>
      <c r="M67"/>
      <c r="N67"/>
    </row>
    <row r="68" spans="1:14" s="2" customFormat="1" ht="37.15" customHeight="1">
      <c r="A68" s="616"/>
      <c r="B68" s="270">
        <v>39</v>
      </c>
      <c r="C68" s="595" t="s">
        <v>3677</v>
      </c>
      <c r="D68" s="464" t="s">
        <v>3678</v>
      </c>
      <c r="E68" s="464" t="s">
        <v>3679</v>
      </c>
      <c r="F68" s="464" t="str">
        <f>"= IFERROR("&amp;D$20&amp;$B68&amp;"-"&amp;E$20&amp;$B68&amp;","") %pts"</f>
        <v>= IFERROR(A39-B39,") %pts</v>
      </c>
      <c r="G68" s="465" t="str">
        <f t="shared" si="12"/>
        <v>= IFERROR((A39-B39)/B39,")</v>
      </c>
      <c r="H68" s="568"/>
      <c r="I68" s="594" t="s">
        <v>411</v>
      </c>
      <c r="J68" s="616"/>
      <c r="K68"/>
      <c r="L68"/>
      <c r="M68"/>
      <c r="N68"/>
    </row>
    <row r="69" spans="1:14" s="2" customFormat="1" ht="37.15" customHeight="1">
      <c r="A69" s="616"/>
      <c r="B69" s="616"/>
      <c r="C69" s="1053" t="s">
        <v>3680</v>
      </c>
      <c r="D69" s="1054"/>
      <c r="E69" s="1054"/>
      <c r="F69" s="1054"/>
      <c r="G69" s="1054"/>
      <c r="H69" s="1054"/>
      <c r="I69" s="1055"/>
      <c r="J69" s="616"/>
      <c r="K69"/>
      <c r="L69"/>
      <c r="M69"/>
      <c r="N69"/>
    </row>
    <row r="70" spans="1:14" s="2" customFormat="1" ht="37.15" customHeight="1">
      <c r="A70" s="616"/>
      <c r="B70" s="616"/>
      <c r="C70" s="616"/>
      <c r="D70" s="54" t="str">
        <f>D$20</f>
        <v>A</v>
      </c>
      <c r="E70" s="54" t="str">
        <f t="shared" ref="E70:I70" si="13">E$20</f>
        <v>B</v>
      </c>
      <c r="F70" s="54" t="str">
        <f t="shared" si="13"/>
        <v>C</v>
      </c>
      <c r="G70" s="54" t="str">
        <f t="shared" si="13"/>
        <v>D</v>
      </c>
      <c r="H70" s="54" t="str">
        <f t="shared" si="13"/>
        <v>E</v>
      </c>
      <c r="I70" s="54" t="str">
        <f t="shared" si="13"/>
        <v>F</v>
      </c>
      <c r="J70" s="616"/>
      <c r="K70"/>
      <c r="L70"/>
      <c r="M70"/>
      <c r="N70"/>
    </row>
    <row r="71" spans="1:14" s="2" customFormat="1" ht="37.15" customHeight="1">
      <c r="A71" s="616"/>
      <c r="B71" s="270">
        <v>40</v>
      </c>
      <c r="C71" s="158" t="s">
        <v>3681</v>
      </c>
      <c r="D71" s="464" t="s">
        <v>3682</v>
      </c>
      <c r="E71" s="464" t="s">
        <v>3682</v>
      </c>
      <c r="F71" s="464" t="str">
        <f>"= IFERROR("&amp;D$20&amp;$B71&amp;"-"&amp;E$20&amp;$B71&amp;","")"</f>
        <v>= IFERROR(A40-B40,")</v>
      </c>
      <c r="G71" s="465" t="str">
        <f t="shared" ref="G71:G79" si="14">"= IFERROR(("&amp;D$20&amp;$B71&amp;"-"&amp;E$20&amp;$B71&amp;")/"&amp;E$20&amp;$B71&amp;","")"</f>
        <v>= IFERROR((A40-B40)/B40,")</v>
      </c>
      <c r="H71" s="568"/>
      <c r="I71" s="594" t="s">
        <v>411</v>
      </c>
      <c r="J71" s="647"/>
      <c r="K71"/>
      <c r="L71"/>
      <c r="M71"/>
      <c r="N71"/>
    </row>
    <row r="72" spans="1:14" s="2" customFormat="1" ht="37.15" customHeight="1">
      <c r="A72" s="616"/>
      <c r="B72" s="270">
        <v>41</v>
      </c>
      <c r="C72" s="158" t="s">
        <v>861</v>
      </c>
      <c r="D72" s="464" t="s">
        <v>3683</v>
      </c>
      <c r="E72" s="464" t="s">
        <v>3683</v>
      </c>
      <c r="F72" s="464" t="str">
        <f>"= IFERROR("&amp;D$20&amp;$B72&amp;"-"&amp;E$20&amp;$B72&amp;","")"</f>
        <v>= IFERROR(A41-B41,")</v>
      </c>
      <c r="G72" s="465" t="str">
        <f t="shared" si="14"/>
        <v>= IFERROR((A41-B41)/B41,")</v>
      </c>
      <c r="H72" s="568"/>
      <c r="I72" s="594" t="s">
        <v>411</v>
      </c>
      <c r="J72" s="616"/>
      <c r="K72"/>
      <c r="L72"/>
      <c r="M72"/>
      <c r="N72"/>
    </row>
    <row r="73" spans="1:14" s="2" customFormat="1" ht="37.15" customHeight="1">
      <c r="A73" s="616"/>
      <c r="B73" s="270">
        <v>42</v>
      </c>
      <c r="C73" s="591" t="s">
        <v>3634</v>
      </c>
      <c r="D73" s="464" t="s">
        <v>3684</v>
      </c>
      <c r="E73" s="464" t="s">
        <v>3684</v>
      </c>
      <c r="F73" s="464" t="str">
        <f>"= IFERROR("&amp;D$20&amp;$B73&amp;"-"&amp;E$20&amp;$B73&amp;","")"</f>
        <v>= IFERROR(A42-B42,")</v>
      </c>
      <c r="G73" s="465" t="str">
        <f t="shared" si="14"/>
        <v>= IFERROR((A42-B42)/B42,")</v>
      </c>
      <c r="H73" s="568"/>
      <c r="I73" s="594" t="s">
        <v>411</v>
      </c>
      <c r="J73" s="616"/>
      <c r="K73"/>
      <c r="L73"/>
      <c r="M73"/>
      <c r="N73"/>
    </row>
    <row r="74" spans="1:14" s="2" customFormat="1" ht="37.15" customHeight="1">
      <c r="A74" s="616"/>
      <c r="B74" s="270">
        <v>43</v>
      </c>
      <c r="C74" s="158" t="s">
        <v>3636</v>
      </c>
      <c r="D74" s="464" t="s">
        <v>3685</v>
      </c>
      <c r="E74" s="464" t="s">
        <v>3685</v>
      </c>
      <c r="F74" s="464" t="str">
        <f>"= IFERROR("&amp;D$20&amp;$B74&amp;"-"&amp;E$20&amp;$B74&amp;","")"</f>
        <v>= IFERROR(A43-B43,")</v>
      </c>
      <c r="G74" s="465" t="str">
        <f t="shared" si="14"/>
        <v>= IFERROR((A43-B43)/B43,")</v>
      </c>
      <c r="H74" s="568"/>
      <c r="I74" s="594" t="s">
        <v>411</v>
      </c>
      <c r="J74" s="616"/>
      <c r="K74"/>
      <c r="L74"/>
      <c r="M74"/>
      <c r="N74"/>
    </row>
    <row r="75" spans="1:14" s="2" customFormat="1" ht="37.15" customHeight="1">
      <c r="A75" s="616"/>
      <c r="B75" s="270">
        <v>44</v>
      </c>
      <c r="C75" s="158" t="s">
        <v>3638</v>
      </c>
      <c r="D75" s="464" t="s">
        <v>3686</v>
      </c>
      <c r="E75" s="464" t="s">
        <v>3686</v>
      </c>
      <c r="F75" s="464" t="str">
        <f>"= IFERROR("&amp;D$20&amp;$B75&amp;"-"&amp;E$20&amp;$B75&amp;","")"</f>
        <v>= IFERROR(A44-B44,")</v>
      </c>
      <c r="G75" s="465" t="str">
        <f t="shared" si="14"/>
        <v>= IFERROR((A44-B44)/B44,")</v>
      </c>
      <c r="H75" s="568"/>
      <c r="I75" s="594" t="s">
        <v>411</v>
      </c>
      <c r="J75" s="616"/>
      <c r="K75"/>
      <c r="L75"/>
      <c r="M75"/>
      <c r="N75"/>
    </row>
    <row r="76" spans="1:14" s="2" customFormat="1" ht="37.15" customHeight="1">
      <c r="A76" s="616"/>
      <c r="B76" s="270">
        <v>45</v>
      </c>
      <c r="C76" s="158" t="s">
        <v>3687</v>
      </c>
      <c r="D76" s="464" t="s">
        <v>3688</v>
      </c>
      <c r="E76" s="464" t="s">
        <v>3689</v>
      </c>
      <c r="F76" s="464" t="str">
        <f>"= IFERROR("&amp;D$20&amp;$B76&amp;"-"&amp;E$20&amp;$B76&amp;","") %pts"</f>
        <v>= IFERROR(A45-B45,") %pts</v>
      </c>
      <c r="G76" s="465" t="str">
        <f t="shared" si="14"/>
        <v>= IFERROR((A45-B45)/B45,")</v>
      </c>
      <c r="H76" s="568"/>
      <c r="I76" s="594" t="s">
        <v>411</v>
      </c>
      <c r="J76" s="616"/>
      <c r="K76"/>
      <c r="L76"/>
      <c r="M76"/>
      <c r="N76"/>
    </row>
    <row r="77" spans="1:14" s="2" customFormat="1" ht="37.15" customHeight="1">
      <c r="A77" s="616"/>
      <c r="B77" s="270">
        <v>46</v>
      </c>
      <c r="C77" s="158" t="s">
        <v>3690</v>
      </c>
      <c r="D77" s="464" t="s">
        <v>3691</v>
      </c>
      <c r="E77" s="464" t="s">
        <v>3692</v>
      </c>
      <c r="F77" s="464" t="str">
        <f>"= IFERROR("&amp;D$20&amp;$B77&amp;"-"&amp;E$20&amp;$B77&amp;","") %pts"</f>
        <v>= IFERROR(A46-B46,") %pts</v>
      </c>
      <c r="G77" s="465" t="str">
        <f t="shared" si="14"/>
        <v>= IFERROR((A46-B46)/B46,")</v>
      </c>
      <c r="H77" s="568"/>
      <c r="I77" s="594" t="s">
        <v>411</v>
      </c>
      <c r="J77" s="616"/>
      <c r="K77"/>
      <c r="L77"/>
      <c r="M77"/>
      <c r="N77"/>
    </row>
    <row r="78" spans="1:14" s="2" customFormat="1" ht="37.15" customHeight="1">
      <c r="A78" s="616"/>
      <c r="B78" s="270">
        <v>47</v>
      </c>
      <c r="C78" s="591" t="s">
        <v>3693</v>
      </c>
      <c r="D78" s="464" t="s">
        <v>3694</v>
      </c>
      <c r="E78" s="464" t="s">
        <v>3695</v>
      </c>
      <c r="F78" s="464" t="str">
        <f>"= IFERROR("&amp;D$20&amp;$B78&amp;"-"&amp;E$20&amp;$B78&amp;","") %pts"</f>
        <v>= IFERROR(A47-B47,") %pts</v>
      </c>
      <c r="G78" s="465" t="str">
        <f t="shared" si="14"/>
        <v>= IFERROR((A47-B47)/B47,")</v>
      </c>
      <c r="H78" s="568"/>
      <c r="I78" s="594" t="s">
        <v>411</v>
      </c>
      <c r="J78" s="616"/>
      <c r="K78"/>
      <c r="L78"/>
      <c r="M78"/>
      <c r="N78"/>
    </row>
    <row r="79" spans="1:14" s="2" customFormat="1" ht="37.15" customHeight="1">
      <c r="A79" s="616"/>
      <c r="B79" s="270">
        <v>48</v>
      </c>
      <c r="C79" s="595" t="s">
        <v>3696</v>
      </c>
      <c r="D79" s="464" t="s">
        <v>3697</v>
      </c>
      <c r="E79" s="464" t="s">
        <v>3698</v>
      </c>
      <c r="F79" s="464" t="str">
        <f>"= IFERROR("&amp;D$20&amp;$B79&amp;"-"&amp;E$20&amp;$B79&amp;","") %pts"</f>
        <v>= IFERROR(A48-B48,") %pts</v>
      </c>
      <c r="G79" s="465" t="str">
        <f t="shared" si="14"/>
        <v>= IFERROR((A48-B48)/B48,")</v>
      </c>
      <c r="H79" s="568"/>
      <c r="I79" s="594" t="s">
        <v>411</v>
      </c>
      <c r="J79" s="616"/>
      <c r="K79"/>
      <c r="L79"/>
      <c r="M79"/>
      <c r="N79"/>
    </row>
    <row r="80" spans="1:14" s="2" customFormat="1" ht="37.15" customHeight="1">
      <c r="A80" s="616"/>
      <c r="B80" s="616"/>
      <c r="C80" s="1053" t="s">
        <v>3699</v>
      </c>
      <c r="D80" s="1054"/>
      <c r="E80" s="1054"/>
      <c r="F80" s="1054"/>
      <c r="G80" s="1054"/>
      <c r="H80" s="1054"/>
      <c r="I80" s="1055"/>
      <c r="J80" s="616"/>
      <c r="K80"/>
      <c r="L80"/>
      <c r="M80"/>
      <c r="N80"/>
    </row>
    <row r="81" spans="1:14" s="2" customFormat="1" ht="37.15" customHeight="1">
      <c r="A81" s="616"/>
      <c r="B81" s="616"/>
      <c r="C81" s="616"/>
      <c r="D81" s="54" t="str">
        <f>D$20</f>
        <v>A</v>
      </c>
      <c r="E81" s="54" t="str">
        <f t="shared" ref="E81:I81" si="15">E$20</f>
        <v>B</v>
      </c>
      <c r="F81" s="54" t="str">
        <f t="shared" si="15"/>
        <v>C</v>
      </c>
      <c r="G81" s="54" t="str">
        <f t="shared" si="15"/>
        <v>D</v>
      </c>
      <c r="H81" s="54" t="str">
        <f t="shared" si="15"/>
        <v>E</v>
      </c>
      <c r="I81" s="54" t="str">
        <f t="shared" si="15"/>
        <v>F</v>
      </c>
      <c r="J81" s="616"/>
      <c r="K81"/>
      <c r="L81"/>
      <c r="M81"/>
      <c r="N81"/>
    </row>
    <row r="82" spans="1:14" s="2" customFormat="1" ht="37.15" customHeight="1">
      <c r="A82" s="616"/>
      <c r="B82" s="270">
        <v>49</v>
      </c>
      <c r="C82" s="158" t="s">
        <v>3636</v>
      </c>
      <c r="D82" s="464" t="s">
        <v>3700</v>
      </c>
      <c r="E82" s="464" t="s">
        <v>3700</v>
      </c>
      <c r="F82" s="464" t="str">
        <f>"= IFERROR("&amp;D$20&amp;$B82&amp;"-"&amp;E$20&amp;$B82&amp;","")"</f>
        <v>= IFERROR(A49-B49,")</v>
      </c>
      <c r="G82" s="465" t="str">
        <f t="shared" ref="G82:G85" si="16">"= IFERROR(("&amp;D$20&amp;$B82&amp;"-"&amp;E$20&amp;$B82&amp;")/"&amp;E$20&amp;$B82&amp;","")"</f>
        <v>= IFERROR((A49-B49)/B49,")</v>
      </c>
      <c r="H82" s="568"/>
      <c r="I82" s="594" t="s">
        <v>411</v>
      </c>
      <c r="J82" s="616"/>
      <c r="K82"/>
      <c r="L82"/>
      <c r="M82"/>
      <c r="N82"/>
    </row>
    <row r="83" spans="1:14" s="2" customFormat="1" ht="37.15" customHeight="1">
      <c r="A83" s="616"/>
      <c r="B83" s="270">
        <v>50</v>
      </c>
      <c r="C83" s="158" t="s">
        <v>3638</v>
      </c>
      <c r="D83" s="464" t="s">
        <v>3701</v>
      </c>
      <c r="E83" s="464" t="s">
        <v>3701</v>
      </c>
      <c r="F83" s="464" t="str">
        <f>"= IFERROR("&amp;D$20&amp;$B83&amp;"-"&amp;E$20&amp;$B83&amp;","")"</f>
        <v>= IFERROR(A50-B50,")</v>
      </c>
      <c r="G83" s="465" t="str">
        <f t="shared" si="16"/>
        <v>= IFERROR((A50-B50)/B50,")</v>
      </c>
      <c r="H83" s="568"/>
      <c r="I83" s="594" t="s">
        <v>411</v>
      </c>
      <c r="J83" s="616"/>
      <c r="K83"/>
      <c r="L83"/>
      <c r="M83"/>
      <c r="N83"/>
    </row>
    <row r="84" spans="1:14" s="2" customFormat="1" ht="37.15" customHeight="1">
      <c r="A84" s="616"/>
      <c r="B84" s="270">
        <v>51</v>
      </c>
      <c r="C84" s="591" t="s">
        <v>3702</v>
      </c>
      <c r="D84" s="464" t="s">
        <v>3703</v>
      </c>
      <c r="E84" s="464" t="s">
        <v>3704</v>
      </c>
      <c r="F84" s="464" t="str">
        <f>"= IFERROR("&amp;D$20&amp;$B84&amp;"-"&amp;E$20&amp;$B84&amp;","") %pts"</f>
        <v>= IFERROR(A51-B51,") %pts</v>
      </c>
      <c r="G84" s="465" t="str">
        <f t="shared" si="16"/>
        <v>= IFERROR((A51-B51)/B51,")</v>
      </c>
      <c r="H84" s="568"/>
      <c r="I84" s="594" t="s">
        <v>411</v>
      </c>
      <c r="J84" s="616"/>
      <c r="K84"/>
      <c r="L84"/>
      <c r="M84"/>
      <c r="N84"/>
    </row>
    <row r="85" spans="1:14" s="2" customFormat="1" ht="37.15" customHeight="1">
      <c r="A85" s="616"/>
      <c r="B85" s="270">
        <v>52</v>
      </c>
      <c r="C85" s="595" t="s">
        <v>3705</v>
      </c>
      <c r="D85" s="464" t="s">
        <v>3706</v>
      </c>
      <c r="E85" s="464" t="s">
        <v>3707</v>
      </c>
      <c r="F85" s="464" t="str">
        <f>"= IFERROR("&amp;D$20&amp;$B85&amp;"-"&amp;E$20&amp;$B85&amp;","") %pts"</f>
        <v>= IFERROR(A52-B52,") %pts</v>
      </c>
      <c r="G85" s="465" t="str">
        <f t="shared" si="16"/>
        <v>= IFERROR((A52-B52)/B52,")</v>
      </c>
      <c r="H85" s="568"/>
      <c r="I85" s="594" t="s">
        <v>411</v>
      </c>
      <c r="J85" s="616"/>
      <c r="K85"/>
      <c r="L85"/>
      <c r="M85"/>
      <c r="N85"/>
    </row>
    <row r="86" spans="1:14" s="2" customFormat="1">
      <c r="A86" s="616"/>
      <c r="B86" s="616"/>
      <c r="C86" s="659"/>
      <c r="D86" s="659"/>
      <c r="E86" s="616"/>
      <c r="F86" s="660"/>
      <c r="G86" s="660"/>
      <c r="H86" s="660"/>
      <c r="I86" s="659"/>
      <c r="J86" s="616"/>
      <c r="K86"/>
      <c r="L86"/>
      <c r="M86"/>
      <c r="N86"/>
    </row>
    <row r="87" spans="1:14" s="2" customFormat="1" ht="15.6">
      <c r="A87" s="616"/>
      <c r="B87" s="616"/>
      <c r="C87" s="229"/>
      <c r="D87" s="230"/>
      <c r="E87" s="230"/>
      <c r="F87" s="466"/>
      <c r="G87" s="466"/>
      <c r="H87" s="466"/>
      <c r="I87" s="230"/>
      <c r="J87" s="616"/>
      <c r="K87"/>
      <c r="L87"/>
      <c r="M87"/>
      <c r="N87"/>
    </row>
    <row r="88" spans="1:14" s="2" customFormat="1" ht="15.95">
      <c r="A88" s="616"/>
      <c r="B88" s="616"/>
      <c r="C88" s="448" t="s">
        <v>441</v>
      </c>
      <c r="D88" s="450"/>
      <c r="E88" s="450"/>
      <c r="F88" s="467"/>
      <c r="G88" s="467"/>
      <c r="H88" s="467"/>
      <c r="I88" s="451"/>
      <c r="J88" s="616"/>
      <c r="K88" s="616"/>
      <c r="L88" s="616"/>
      <c r="M88" s="616"/>
      <c r="N88" s="616"/>
    </row>
    <row r="89" spans="1:14" s="2" customFormat="1" ht="15.95">
      <c r="A89" s="616"/>
      <c r="B89" s="616"/>
      <c r="C89" s="449" t="s">
        <v>3708</v>
      </c>
      <c r="D89" s="451"/>
      <c r="E89" s="451"/>
      <c r="F89" s="467"/>
      <c r="G89" s="467"/>
      <c r="H89" s="467"/>
      <c r="I89" s="451"/>
      <c r="J89" s="616"/>
      <c r="K89" s="616"/>
      <c r="L89" s="616"/>
      <c r="M89" s="616"/>
      <c r="N89" s="616"/>
    </row>
    <row r="90" spans="1:14" s="2" customFormat="1" ht="15.95">
      <c r="A90" s="616"/>
      <c r="B90" s="616"/>
      <c r="C90" s="449" t="s">
        <v>3709</v>
      </c>
      <c r="D90" s="452"/>
      <c r="E90" s="451"/>
      <c r="F90" s="467"/>
      <c r="G90" s="467"/>
      <c r="H90" s="467"/>
      <c r="I90" s="451"/>
      <c r="J90" s="616"/>
      <c r="K90" s="616"/>
      <c r="L90" s="616"/>
      <c r="M90" s="616"/>
      <c r="N90" s="616"/>
    </row>
    <row r="91" spans="1:14" s="2" customFormat="1" ht="15.95">
      <c r="A91" s="616"/>
      <c r="B91" s="616"/>
      <c r="C91" s="449" t="s">
        <v>3710</v>
      </c>
      <c r="D91" s="452"/>
      <c r="E91" s="451"/>
      <c r="F91" s="467"/>
      <c r="G91" s="467"/>
      <c r="H91" s="467"/>
      <c r="I91" s="451"/>
      <c r="J91" s="616"/>
      <c r="K91" s="616"/>
      <c r="L91" s="616"/>
      <c r="M91" s="616"/>
      <c r="N91" s="616"/>
    </row>
    <row r="92" spans="1:14" s="2" customFormat="1" ht="15.95">
      <c r="A92" s="616"/>
      <c r="B92" s="616"/>
      <c r="C92" s="449" t="s">
        <v>3711</v>
      </c>
      <c r="D92" s="324"/>
      <c r="E92" s="324"/>
      <c r="F92" s="468"/>
      <c r="G92" s="469"/>
      <c r="H92" s="469"/>
      <c r="I92" s="451"/>
      <c r="J92" s="616"/>
      <c r="K92" s="616"/>
      <c r="L92" s="616"/>
      <c r="M92" s="616"/>
      <c r="N92" s="616"/>
    </row>
    <row r="93" spans="1:14" s="2" customFormat="1" ht="15.95">
      <c r="A93" s="616"/>
      <c r="B93" s="616"/>
      <c r="C93" s="449" t="s">
        <v>3712</v>
      </c>
      <c r="D93" s="324"/>
      <c r="E93" s="324"/>
      <c r="F93" s="468"/>
      <c r="G93" s="469"/>
      <c r="H93" s="469"/>
      <c r="I93" s="451"/>
      <c r="J93" s="616"/>
      <c r="K93" s="616"/>
      <c r="L93" s="616"/>
      <c r="M93" s="616"/>
      <c r="N93" s="616"/>
    </row>
    <row r="94" spans="1:14" s="2" customFormat="1" ht="15.95">
      <c r="A94" s="616"/>
      <c r="B94" s="616"/>
      <c r="C94" s="449" t="s">
        <v>3713</v>
      </c>
      <c r="D94" s="451"/>
      <c r="E94" s="451"/>
      <c r="F94" s="467"/>
      <c r="G94" s="467"/>
      <c r="H94" s="467"/>
      <c r="I94" s="451"/>
      <c r="J94" s="616"/>
      <c r="K94" s="616"/>
      <c r="L94" s="616"/>
      <c r="M94" s="616"/>
      <c r="N94" s="616"/>
    </row>
    <row r="95" spans="1:14">
      <c r="A95" s="616"/>
      <c r="B95" s="616"/>
      <c r="C95" s="616" t="s">
        <v>3714</v>
      </c>
      <c r="D95" s="616"/>
      <c r="E95" s="616"/>
      <c r="F95" s="623"/>
      <c r="G95" s="623"/>
      <c r="H95" s="623"/>
      <c r="I95" s="616"/>
      <c r="J95" s="616"/>
    </row>
    <row r="96" spans="1:14" s="2" customFormat="1">
      <c r="A96" s="616"/>
      <c r="B96" s="616"/>
      <c r="C96" s="616" t="s">
        <v>3715</v>
      </c>
      <c r="D96" s="451"/>
      <c r="E96" s="451"/>
      <c r="F96" s="467"/>
      <c r="G96" s="467"/>
      <c r="H96" s="467"/>
      <c r="I96" s="451"/>
      <c r="J96" s="616"/>
      <c r="K96" s="616"/>
      <c r="L96" s="616"/>
      <c r="M96" s="616"/>
      <c r="N96" s="616"/>
    </row>
    <row r="97" spans="1:14" s="2" customFormat="1">
      <c r="A97" s="616"/>
      <c r="B97" s="616"/>
      <c r="C97" s="616"/>
      <c r="D97" s="451"/>
      <c r="E97" s="451"/>
      <c r="F97" s="467"/>
      <c r="G97" s="467"/>
      <c r="H97" s="467"/>
      <c r="I97" s="451"/>
      <c r="J97" s="616"/>
      <c r="K97" s="616"/>
      <c r="L97" s="616"/>
      <c r="M97" s="616"/>
      <c r="N97" s="616"/>
    </row>
    <row r="98" spans="1:14" s="2" customFormat="1">
      <c r="A98" s="616"/>
      <c r="B98" s="616"/>
      <c r="C98" s="616"/>
      <c r="D98" s="451"/>
      <c r="E98" s="451"/>
      <c r="F98" s="467"/>
      <c r="G98" s="467"/>
      <c r="H98" s="467"/>
      <c r="I98" s="451"/>
      <c r="J98" s="616"/>
      <c r="K98" s="616"/>
      <c r="L98" s="616"/>
      <c r="M98" s="616"/>
      <c r="N98" s="616"/>
    </row>
    <row r="99" spans="1:14">
      <c r="A99" s="616"/>
      <c r="B99" s="616"/>
      <c r="C99" s="616"/>
      <c r="D99" s="616"/>
      <c r="E99" s="616"/>
      <c r="F99" s="623"/>
      <c r="G99" s="623"/>
      <c r="H99" s="623"/>
      <c r="I99" s="616"/>
      <c r="J99" s="616"/>
    </row>
  </sheetData>
  <sheetProtection formatColumns="0"/>
  <mergeCells count="10">
    <mergeCell ref="C40:I40"/>
    <mergeCell ref="C51:I51"/>
    <mergeCell ref="C62:I62"/>
    <mergeCell ref="C69:I69"/>
    <mergeCell ref="C80:I80"/>
    <mergeCell ref="C19:I19"/>
    <mergeCell ref="C30:I30"/>
    <mergeCell ref="C36:I36"/>
    <mergeCell ref="C14:I14"/>
    <mergeCell ref="F17:G17"/>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rowBreaks count="2" manualBreakCount="2">
    <brk id="18" max="11" man="1"/>
    <brk id="29" max="11"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A7FA5-AD9F-4188-A10B-F7092E848448}">
  <sheetPr>
    <pageSetUpPr fitToPage="1"/>
  </sheetPr>
  <dimension ref="A2:J55"/>
  <sheetViews>
    <sheetView zoomScale="70" zoomScaleNormal="70" zoomScaleSheetLayoutView="40" workbookViewId="0">
      <pane ySplit="3" topLeftCell="A4" activePane="bottomLeft" state="frozen"/>
      <selection pane="bottomLeft" activeCell="A4" sqref="A4"/>
    </sheetView>
  </sheetViews>
  <sheetFormatPr defaultColWidth="9.28515625" defaultRowHeight="14.45"/>
  <cols>
    <col min="1" max="1" width="13.42578125" style="231" customWidth="1"/>
    <col min="2" max="3" width="11.7109375" style="254" customWidth="1"/>
    <col min="4" max="4" width="39.7109375" style="250" customWidth="1"/>
    <col min="5" max="5" width="28" style="250" customWidth="1"/>
    <col min="6" max="6" width="9.5703125" style="250" customWidth="1"/>
    <col min="7" max="8" width="44.28515625" style="250" customWidth="1"/>
    <col min="9" max="9" width="40.7109375" style="250" customWidth="1"/>
    <col min="10" max="10" width="10.7109375" style="231" customWidth="1"/>
    <col min="11" max="16384" width="9.28515625" style="231"/>
  </cols>
  <sheetData>
    <row r="2" spans="1:10" ht="48" customHeight="1">
      <c r="B2" s="701" t="s">
        <v>3716</v>
      </c>
      <c r="C2" s="701"/>
      <c r="D2" s="701"/>
      <c r="E2" s="701"/>
      <c r="F2" s="701"/>
      <c r="G2" s="701"/>
      <c r="H2" s="701"/>
      <c r="I2" s="701"/>
      <c r="J2" s="701"/>
    </row>
    <row r="3" spans="1:10" ht="32.25" customHeight="1">
      <c r="B3" s="252" t="s">
        <v>436</v>
      </c>
      <c r="C3" s="252" t="s">
        <v>437</v>
      </c>
      <c r="D3" s="252" t="s">
        <v>438</v>
      </c>
      <c r="E3" s="252" t="s">
        <v>69</v>
      </c>
      <c r="F3" s="267" t="s">
        <v>439</v>
      </c>
      <c r="G3" s="252" t="s">
        <v>440</v>
      </c>
      <c r="H3" s="470" t="s">
        <v>604</v>
      </c>
      <c r="I3" s="252" t="s">
        <v>441</v>
      </c>
      <c r="J3" s="252" t="s">
        <v>370</v>
      </c>
    </row>
    <row r="4" spans="1:10" ht="57.4" customHeight="1">
      <c r="A4" s="653"/>
      <c r="B4" s="256" t="s">
        <v>3717</v>
      </c>
      <c r="C4" s="256" t="s">
        <v>1423</v>
      </c>
      <c r="D4" s="615" t="s">
        <v>3594</v>
      </c>
      <c r="E4" s="257" t="s">
        <v>411</v>
      </c>
      <c r="F4" s="256" t="s">
        <v>454</v>
      </c>
      <c r="G4" s="257" t="s">
        <v>3718</v>
      </c>
      <c r="H4" s="257"/>
      <c r="I4" s="327" t="s">
        <v>1811</v>
      </c>
      <c r="J4" s="336" t="s">
        <v>611</v>
      </c>
    </row>
    <row r="5" spans="1:10" ht="58.5" customHeight="1">
      <c r="B5" s="256" t="s">
        <v>3719</v>
      </c>
      <c r="C5" s="256" t="s">
        <v>1901</v>
      </c>
      <c r="D5" s="615" t="s">
        <v>3596</v>
      </c>
      <c r="E5" s="257" t="s">
        <v>411</v>
      </c>
      <c r="F5" s="256" t="s">
        <v>454</v>
      </c>
      <c r="G5" s="257" t="s">
        <v>3718</v>
      </c>
      <c r="H5" s="257"/>
      <c r="I5" s="327" t="s">
        <v>1811</v>
      </c>
      <c r="J5" s="336" t="s">
        <v>611</v>
      </c>
    </row>
    <row r="6" spans="1:10" ht="58.5" customHeight="1">
      <c r="A6" s="653"/>
      <c r="B6" s="256" t="s">
        <v>3720</v>
      </c>
      <c r="C6" s="256" t="s">
        <v>3721</v>
      </c>
      <c r="D6" s="615" t="s">
        <v>3613</v>
      </c>
      <c r="E6" s="257" t="s">
        <v>411</v>
      </c>
      <c r="F6" s="256" t="s">
        <v>454</v>
      </c>
      <c r="G6" s="257" t="s">
        <v>3718</v>
      </c>
      <c r="H6" s="257"/>
      <c r="I6" s="327" t="s">
        <v>1811</v>
      </c>
      <c r="J6" s="336" t="s">
        <v>611</v>
      </c>
    </row>
    <row r="7" spans="1:10" ht="58.5" customHeight="1">
      <c r="A7" s="653"/>
      <c r="B7" s="256" t="s">
        <v>3722</v>
      </c>
      <c r="C7" s="256" t="s">
        <v>3723</v>
      </c>
      <c r="D7" s="615" t="s">
        <v>3615</v>
      </c>
      <c r="E7" s="257" t="s">
        <v>411</v>
      </c>
      <c r="F7" s="256" t="s">
        <v>454</v>
      </c>
      <c r="G7" s="257" t="s">
        <v>3718</v>
      </c>
      <c r="H7" s="257"/>
      <c r="I7" s="327" t="s">
        <v>1811</v>
      </c>
      <c r="J7" s="336" t="s">
        <v>611</v>
      </c>
    </row>
    <row r="8" spans="1:10" ht="58.5" customHeight="1">
      <c r="A8" s="653"/>
      <c r="B8" s="256" t="s">
        <v>3724</v>
      </c>
      <c r="C8" s="256" t="s">
        <v>3725</v>
      </c>
      <c r="D8" s="257" t="s">
        <v>3726</v>
      </c>
      <c r="E8" s="257" t="s">
        <v>3727</v>
      </c>
      <c r="F8" s="256" t="s">
        <v>454</v>
      </c>
      <c r="G8" s="257" t="s">
        <v>3728</v>
      </c>
      <c r="H8" s="257"/>
      <c r="I8" s="327"/>
      <c r="J8" s="336" t="s">
        <v>449</v>
      </c>
    </row>
    <row r="9" spans="1:10" ht="57.4" customHeight="1">
      <c r="A9" s="653"/>
      <c r="B9" s="256" t="s">
        <v>3729</v>
      </c>
      <c r="C9" s="256" t="s">
        <v>3730</v>
      </c>
      <c r="D9" s="257" t="s">
        <v>3731</v>
      </c>
      <c r="E9" s="257" t="s">
        <v>411</v>
      </c>
      <c r="F9" s="256" t="s">
        <v>454</v>
      </c>
      <c r="G9" s="257" t="s">
        <v>3718</v>
      </c>
      <c r="H9" s="257"/>
      <c r="I9" s="327"/>
      <c r="J9" s="336" t="s">
        <v>449</v>
      </c>
    </row>
    <row r="10" spans="1:10" ht="57.4" customHeight="1">
      <c r="A10" s="653"/>
      <c r="B10" s="256" t="s">
        <v>3732</v>
      </c>
      <c r="C10" s="256" t="s">
        <v>1909</v>
      </c>
      <c r="D10" s="257" t="s">
        <v>3733</v>
      </c>
      <c r="E10" s="257" t="s">
        <v>411</v>
      </c>
      <c r="F10" s="256" t="s">
        <v>454</v>
      </c>
      <c r="G10" s="257" t="s">
        <v>3718</v>
      </c>
      <c r="H10" s="257"/>
      <c r="I10" s="327"/>
      <c r="J10" s="336" t="s">
        <v>455</v>
      </c>
    </row>
    <row r="11" spans="1:10" ht="57.4" customHeight="1">
      <c r="A11" s="653"/>
      <c r="B11" s="256" t="s">
        <v>3734</v>
      </c>
      <c r="C11" s="256" t="s">
        <v>2269</v>
      </c>
      <c r="D11" s="257" t="s">
        <v>3735</v>
      </c>
      <c r="E11" s="257" t="s">
        <v>411</v>
      </c>
      <c r="F11" s="256" t="s">
        <v>454</v>
      </c>
      <c r="G11" s="257" t="s">
        <v>3718</v>
      </c>
      <c r="H11" s="257"/>
      <c r="I11" s="327"/>
      <c r="J11" s="336" t="s">
        <v>455</v>
      </c>
    </row>
    <row r="12" spans="1:10" ht="57.4" customHeight="1">
      <c r="A12" s="653"/>
      <c r="B12" s="256" t="s">
        <v>3736</v>
      </c>
      <c r="C12" s="256" t="s">
        <v>1913</v>
      </c>
      <c r="D12" s="257" t="s">
        <v>3737</v>
      </c>
      <c r="E12" s="257" t="s">
        <v>411</v>
      </c>
      <c r="F12" s="256" t="s">
        <v>454</v>
      </c>
      <c r="G12" s="257" t="s">
        <v>3718</v>
      </c>
      <c r="H12" s="257"/>
      <c r="I12" s="327"/>
      <c r="J12" s="336" t="s">
        <v>455</v>
      </c>
    </row>
    <row r="13" spans="1:10" ht="57.4" customHeight="1">
      <c r="A13" s="653"/>
      <c r="B13" s="256" t="s">
        <v>3738</v>
      </c>
      <c r="C13" s="256" t="s">
        <v>1816</v>
      </c>
      <c r="D13" s="257" t="s">
        <v>3739</v>
      </c>
      <c r="E13" s="257" t="s">
        <v>411</v>
      </c>
      <c r="F13" s="256" t="s">
        <v>454</v>
      </c>
      <c r="G13" s="257" t="s">
        <v>3718</v>
      </c>
      <c r="H13" s="257"/>
      <c r="I13" s="327"/>
      <c r="J13" s="336" t="s">
        <v>455</v>
      </c>
    </row>
    <row r="14" spans="1:10" ht="57.4" customHeight="1">
      <c r="B14" s="256" t="s">
        <v>3740</v>
      </c>
      <c r="C14" s="256" t="s">
        <v>2167</v>
      </c>
      <c r="D14" s="257" t="s">
        <v>3606</v>
      </c>
      <c r="E14" s="257" t="s">
        <v>411</v>
      </c>
      <c r="F14" s="256" t="s">
        <v>454</v>
      </c>
      <c r="G14" s="257" t="s">
        <v>3718</v>
      </c>
      <c r="H14" s="257"/>
      <c r="I14" s="327"/>
      <c r="J14" s="336" t="s">
        <v>455</v>
      </c>
    </row>
    <row r="15" spans="1:10" ht="57.4" customHeight="1">
      <c r="B15" s="256" t="s">
        <v>3741</v>
      </c>
      <c r="C15" s="256" t="s">
        <v>3742</v>
      </c>
      <c r="D15" s="257" t="s">
        <v>3609</v>
      </c>
      <c r="E15" s="257" t="s">
        <v>411</v>
      </c>
      <c r="F15" s="256" t="s">
        <v>454</v>
      </c>
      <c r="G15" s="257" t="s">
        <v>3718</v>
      </c>
      <c r="H15" s="257"/>
      <c r="I15" s="327"/>
      <c r="J15" s="336" t="s">
        <v>455</v>
      </c>
    </row>
    <row r="16" spans="1:10" ht="57.4" customHeight="1">
      <c r="A16" s="653"/>
      <c r="B16" s="256" t="s">
        <v>3743</v>
      </c>
      <c r="C16" s="256" t="s">
        <v>3744</v>
      </c>
      <c r="D16" s="257" t="s">
        <v>3745</v>
      </c>
      <c r="E16" s="257" t="s">
        <v>411</v>
      </c>
      <c r="F16" s="256" t="s">
        <v>454</v>
      </c>
      <c r="G16" s="257" t="s">
        <v>3718</v>
      </c>
      <c r="H16" s="257"/>
      <c r="I16" s="327"/>
      <c r="J16" s="336" t="s">
        <v>455</v>
      </c>
    </row>
    <row r="17" spans="1:10" ht="57.4" customHeight="1">
      <c r="A17" s="653"/>
      <c r="B17" s="256" t="s">
        <v>3746</v>
      </c>
      <c r="C17" s="256" t="s">
        <v>3747</v>
      </c>
      <c r="D17" s="257" t="s">
        <v>3617</v>
      </c>
      <c r="E17" s="257" t="s">
        <v>411</v>
      </c>
      <c r="F17" s="256" t="s">
        <v>454</v>
      </c>
      <c r="G17" s="257" t="s">
        <v>3718</v>
      </c>
      <c r="H17" s="257"/>
      <c r="I17" s="327"/>
      <c r="J17" s="336" t="s">
        <v>455</v>
      </c>
    </row>
    <row r="18" spans="1:10" ht="57.4" customHeight="1">
      <c r="A18" s="653"/>
      <c r="B18" s="256" t="s">
        <v>3748</v>
      </c>
      <c r="C18" s="256" t="s">
        <v>3749</v>
      </c>
      <c r="D18" s="257" t="s">
        <v>3750</v>
      </c>
      <c r="E18" s="257" t="s">
        <v>411</v>
      </c>
      <c r="F18" s="256" t="s">
        <v>454</v>
      </c>
      <c r="G18" s="257" t="s">
        <v>3718</v>
      </c>
      <c r="H18" s="257"/>
      <c r="I18" s="327"/>
      <c r="J18" s="336" t="s">
        <v>455</v>
      </c>
    </row>
    <row r="19" spans="1:10" ht="57.4" customHeight="1">
      <c r="A19" s="653"/>
      <c r="B19" s="256" t="s">
        <v>3751</v>
      </c>
      <c r="C19" s="256" t="s">
        <v>3752</v>
      </c>
      <c r="D19" s="257" t="s">
        <v>3753</v>
      </c>
      <c r="E19" s="257" t="s">
        <v>411</v>
      </c>
      <c r="F19" s="256" t="s">
        <v>454</v>
      </c>
      <c r="G19" s="257" t="s">
        <v>3718</v>
      </c>
      <c r="H19" s="257"/>
      <c r="I19" s="327"/>
      <c r="J19" s="336" t="s">
        <v>455</v>
      </c>
    </row>
    <row r="20" spans="1:10" ht="57.4" customHeight="1">
      <c r="A20" s="653"/>
      <c r="B20" s="256" t="s">
        <v>3754</v>
      </c>
      <c r="C20" s="256" t="s">
        <v>3755</v>
      </c>
      <c r="D20" s="257" t="s">
        <v>3756</v>
      </c>
      <c r="E20" s="257" t="s">
        <v>411</v>
      </c>
      <c r="F20" s="256" t="s">
        <v>454</v>
      </c>
      <c r="G20" s="257" t="s">
        <v>3718</v>
      </c>
      <c r="H20" s="257"/>
      <c r="I20" s="327"/>
      <c r="J20" s="336" t="s">
        <v>455</v>
      </c>
    </row>
    <row r="21" spans="1:10" ht="57.4" customHeight="1">
      <c r="A21" s="653"/>
      <c r="B21" s="256" t="s">
        <v>3757</v>
      </c>
      <c r="C21" s="256" t="s">
        <v>3758</v>
      </c>
      <c r="D21" s="257" t="s">
        <v>3759</v>
      </c>
      <c r="E21" s="257" t="s">
        <v>411</v>
      </c>
      <c r="F21" s="256" t="s">
        <v>454</v>
      </c>
      <c r="G21" s="257" t="s">
        <v>3718</v>
      </c>
      <c r="H21" s="257"/>
      <c r="I21" s="327"/>
      <c r="J21" s="336" t="s">
        <v>455</v>
      </c>
    </row>
    <row r="22" spans="1:10" ht="57.4" customHeight="1">
      <c r="A22" s="653"/>
      <c r="B22" s="256" t="s">
        <v>3760</v>
      </c>
      <c r="C22" s="256" t="s">
        <v>3761</v>
      </c>
      <c r="D22" s="257" t="s">
        <v>3762</v>
      </c>
      <c r="E22" s="257" t="s">
        <v>411</v>
      </c>
      <c r="F22" s="256" t="s">
        <v>454</v>
      </c>
      <c r="G22" s="257" t="s">
        <v>3718</v>
      </c>
      <c r="H22" s="257"/>
      <c r="I22" s="327"/>
      <c r="J22" s="336" t="s">
        <v>455</v>
      </c>
    </row>
    <row r="23" spans="1:10" ht="57.4" customHeight="1">
      <c r="A23" s="653"/>
      <c r="B23" s="256" t="s">
        <v>3763</v>
      </c>
      <c r="C23" s="256" t="s">
        <v>3764</v>
      </c>
      <c r="D23" s="257" t="s">
        <v>3765</v>
      </c>
      <c r="E23" s="257" t="s">
        <v>411</v>
      </c>
      <c r="F23" s="256" t="s">
        <v>454</v>
      </c>
      <c r="G23" s="257" t="s">
        <v>3718</v>
      </c>
      <c r="H23" s="257"/>
      <c r="I23" s="327"/>
      <c r="J23" s="336" t="s">
        <v>455</v>
      </c>
    </row>
    <row r="24" spans="1:10" ht="57.4" customHeight="1">
      <c r="A24" s="653"/>
      <c r="B24" s="256" t="s">
        <v>3766</v>
      </c>
      <c r="C24" s="256" t="s">
        <v>3767</v>
      </c>
      <c r="D24" s="257" t="s">
        <v>3768</v>
      </c>
      <c r="E24" s="257" t="s">
        <v>411</v>
      </c>
      <c r="F24" s="256" t="s">
        <v>454</v>
      </c>
      <c r="G24" s="257" t="s">
        <v>3718</v>
      </c>
      <c r="H24" s="257"/>
      <c r="I24" s="327"/>
      <c r="J24" s="336" t="s">
        <v>455</v>
      </c>
    </row>
    <row r="25" spans="1:10" ht="57.4" customHeight="1">
      <c r="A25" s="653"/>
      <c r="B25" s="256" t="s">
        <v>3769</v>
      </c>
      <c r="C25" s="256" t="s">
        <v>3770</v>
      </c>
      <c r="D25" s="257" t="s">
        <v>3771</v>
      </c>
      <c r="E25" s="257" t="s">
        <v>411</v>
      </c>
      <c r="F25" s="256" t="s">
        <v>454</v>
      </c>
      <c r="G25" s="257" t="s">
        <v>3718</v>
      </c>
      <c r="H25" s="257"/>
      <c r="I25" s="327"/>
      <c r="J25" s="336" t="s">
        <v>455</v>
      </c>
    </row>
    <row r="26" spans="1:10" ht="57.4" customHeight="1">
      <c r="A26" s="653"/>
      <c r="B26" s="256" t="s">
        <v>3772</v>
      </c>
      <c r="C26" s="256" t="s">
        <v>3773</v>
      </c>
      <c r="D26" s="257" t="s">
        <v>3774</v>
      </c>
      <c r="E26" s="257" t="s">
        <v>411</v>
      </c>
      <c r="F26" s="256" t="s">
        <v>454</v>
      </c>
      <c r="G26" s="257" t="s">
        <v>3718</v>
      </c>
      <c r="H26" s="257"/>
      <c r="I26" s="327"/>
      <c r="J26" s="336" t="s">
        <v>455</v>
      </c>
    </row>
    <row r="27" spans="1:10" ht="57.4" customHeight="1">
      <c r="A27" s="653"/>
      <c r="B27" s="256" t="s">
        <v>3775</v>
      </c>
      <c r="C27" s="256" t="s">
        <v>3776</v>
      </c>
      <c r="D27" s="257" t="s">
        <v>3726</v>
      </c>
      <c r="E27" s="257" t="s">
        <v>411</v>
      </c>
      <c r="F27" s="256" t="s">
        <v>454</v>
      </c>
      <c r="G27" s="257" t="s">
        <v>3718</v>
      </c>
      <c r="H27" s="257"/>
      <c r="I27" s="327"/>
      <c r="J27" s="336" t="s">
        <v>455</v>
      </c>
    </row>
    <row r="28" spans="1:10" ht="57.4" customHeight="1">
      <c r="A28" s="653"/>
      <c r="B28" s="256" t="s">
        <v>3777</v>
      </c>
      <c r="C28" s="256" t="s">
        <v>3778</v>
      </c>
      <c r="D28" s="257" t="s">
        <v>3779</v>
      </c>
      <c r="E28" s="257" t="s">
        <v>411</v>
      </c>
      <c r="F28" s="256" t="s">
        <v>454</v>
      </c>
      <c r="G28" s="257" t="s">
        <v>3718</v>
      </c>
      <c r="H28" s="257"/>
      <c r="I28" s="327"/>
      <c r="J28" s="336" t="s">
        <v>455</v>
      </c>
    </row>
    <row r="29" spans="1:10" ht="57.4" customHeight="1">
      <c r="A29" s="653"/>
      <c r="B29" s="256" t="s">
        <v>3780</v>
      </c>
      <c r="C29" s="256" t="s">
        <v>3781</v>
      </c>
      <c r="D29" s="257" t="s">
        <v>3782</v>
      </c>
      <c r="E29" s="257" t="s">
        <v>411</v>
      </c>
      <c r="F29" s="256" t="s">
        <v>454</v>
      </c>
      <c r="G29" s="257" t="s">
        <v>3718</v>
      </c>
      <c r="H29" s="257"/>
      <c r="I29" s="327"/>
      <c r="J29" s="336" t="s">
        <v>455</v>
      </c>
    </row>
    <row r="30" spans="1:10" ht="57.4" customHeight="1">
      <c r="A30" s="653"/>
      <c r="B30" s="256" t="s">
        <v>3783</v>
      </c>
      <c r="C30" s="256" t="s">
        <v>3784</v>
      </c>
      <c r="D30" s="257" t="s">
        <v>3785</v>
      </c>
      <c r="E30" s="257" t="s">
        <v>411</v>
      </c>
      <c r="F30" s="256" t="s">
        <v>454</v>
      </c>
      <c r="G30" s="257" t="s">
        <v>3718</v>
      </c>
      <c r="H30" s="257"/>
      <c r="I30" s="327"/>
      <c r="J30" s="336" t="s">
        <v>455</v>
      </c>
    </row>
    <row r="31" spans="1:10" ht="57.4" customHeight="1">
      <c r="A31" s="653"/>
      <c r="B31" s="256" t="s">
        <v>3786</v>
      </c>
      <c r="C31" s="256" t="s">
        <v>3787</v>
      </c>
      <c r="D31" s="257" t="s">
        <v>3788</v>
      </c>
      <c r="E31" s="257" t="s">
        <v>411</v>
      </c>
      <c r="F31" s="256" t="s">
        <v>454</v>
      </c>
      <c r="G31" s="257" t="s">
        <v>3718</v>
      </c>
      <c r="H31" s="257"/>
      <c r="I31" s="327"/>
      <c r="J31" s="336" t="s">
        <v>455</v>
      </c>
    </row>
    <row r="32" spans="1:10" ht="57.4" customHeight="1">
      <c r="A32" s="653"/>
      <c r="B32" s="256" t="s">
        <v>3789</v>
      </c>
      <c r="C32" s="256" t="s">
        <v>3790</v>
      </c>
      <c r="D32" s="257" t="s">
        <v>3791</v>
      </c>
      <c r="E32" s="257" t="s">
        <v>411</v>
      </c>
      <c r="F32" s="256" t="s">
        <v>454</v>
      </c>
      <c r="G32" s="257" t="s">
        <v>3718</v>
      </c>
      <c r="H32" s="257"/>
      <c r="I32" s="327"/>
      <c r="J32" s="336" t="s">
        <v>455</v>
      </c>
    </row>
    <row r="33" spans="1:10" ht="57.4" customHeight="1">
      <c r="A33" s="653"/>
      <c r="B33" s="256" t="s">
        <v>3792</v>
      </c>
      <c r="C33" s="256" t="s">
        <v>3793</v>
      </c>
      <c r="D33" s="257" t="s">
        <v>3794</v>
      </c>
      <c r="E33" s="257" t="s">
        <v>411</v>
      </c>
      <c r="F33" s="256" t="s">
        <v>454</v>
      </c>
      <c r="G33" s="257" t="s">
        <v>3718</v>
      </c>
      <c r="H33" s="257"/>
      <c r="I33" s="327"/>
      <c r="J33" s="336" t="s">
        <v>455</v>
      </c>
    </row>
    <row r="34" spans="1:10" ht="57.4" customHeight="1">
      <c r="A34" s="653"/>
      <c r="B34" s="256" t="s">
        <v>3795</v>
      </c>
      <c r="C34" s="256" t="s">
        <v>3796</v>
      </c>
      <c r="D34" s="257" t="s">
        <v>3797</v>
      </c>
      <c r="E34" s="257" t="s">
        <v>411</v>
      </c>
      <c r="F34" s="256" t="s">
        <v>454</v>
      </c>
      <c r="G34" s="257" t="s">
        <v>3718</v>
      </c>
      <c r="H34" s="257"/>
      <c r="I34" s="327"/>
      <c r="J34" s="336" t="s">
        <v>455</v>
      </c>
    </row>
    <row r="35" spans="1:10" ht="57.4" customHeight="1">
      <c r="A35" s="653"/>
      <c r="B35" s="256" t="s">
        <v>3798</v>
      </c>
      <c r="C35" s="256" t="s">
        <v>3799</v>
      </c>
      <c r="D35" s="257" t="s">
        <v>3800</v>
      </c>
      <c r="E35" s="257" t="s">
        <v>411</v>
      </c>
      <c r="F35" s="256" t="s">
        <v>454</v>
      </c>
      <c r="G35" s="257" t="s">
        <v>3718</v>
      </c>
      <c r="H35" s="257"/>
      <c r="I35" s="327"/>
      <c r="J35" s="336" t="s">
        <v>455</v>
      </c>
    </row>
    <row r="36" spans="1:10" ht="57.4" customHeight="1">
      <c r="A36" s="653"/>
      <c r="B36" s="256" t="s">
        <v>3801</v>
      </c>
      <c r="C36" s="256" t="s">
        <v>3802</v>
      </c>
      <c r="D36" s="257" t="s">
        <v>3803</v>
      </c>
      <c r="E36" s="257" t="s">
        <v>411</v>
      </c>
      <c r="F36" s="256" t="s">
        <v>454</v>
      </c>
      <c r="G36" s="257" t="s">
        <v>3718</v>
      </c>
      <c r="H36" s="257"/>
      <c r="I36" s="327"/>
      <c r="J36" s="336" t="s">
        <v>455</v>
      </c>
    </row>
    <row r="37" spans="1:10" ht="57.4" customHeight="1">
      <c r="A37" s="653"/>
      <c r="B37" s="256" t="s">
        <v>3804</v>
      </c>
      <c r="C37" s="256" t="s">
        <v>3805</v>
      </c>
      <c r="D37" s="257" t="s">
        <v>3806</v>
      </c>
      <c r="E37" s="257" t="s">
        <v>411</v>
      </c>
      <c r="F37" s="256" t="s">
        <v>454</v>
      </c>
      <c r="G37" s="257" t="s">
        <v>3718</v>
      </c>
      <c r="H37" s="257"/>
      <c r="I37" s="327"/>
      <c r="J37" s="336" t="s">
        <v>455</v>
      </c>
    </row>
    <row r="38" spans="1:10" ht="57.4" customHeight="1">
      <c r="A38" s="653"/>
      <c r="B38" s="256" t="s">
        <v>3807</v>
      </c>
      <c r="C38" s="256" t="s">
        <v>3808</v>
      </c>
      <c r="D38" s="257" t="s">
        <v>3809</v>
      </c>
      <c r="E38" s="257" t="s">
        <v>411</v>
      </c>
      <c r="F38" s="256" t="s">
        <v>454</v>
      </c>
      <c r="G38" s="257" t="s">
        <v>3718</v>
      </c>
      <c r="H38" s="257"/>
      <c r="I38" s="327"/>
      <c r="J38" s="336" t="s">
        <v>455</v>
      </c>
    </row>
    <row r="39" spans="1:10" ht="57.4" customHeight="1">
      <c r="A39" s="653"/>
      <c r="B39" s="256" t="s">
        <v>3810</v>
      </c>
      <c r="C39" s="256" t="s">
        <v>3811</v>
      </c>
      <c r="D39" s="257" t="s">
        <v>3812</v>
      </c>
      <c r="E39" s="257" t="s">
        <v>411</v>
      </c>
      <c r="F39" s="256" t="s">
        <v>454</v>
      </c>
      <c r="G39" s="257" t="s">
        <v>3718</v>
      </c>
      <c r="H39" s="257"/>
      <c r="I39" s="327"/>
      <c r="J39" s="336" t="s">
        <v>455</v>
      </c>
    </row>
    <row r="40" spans="1:10" ht="57.4" customHeight="1">
      <c r="A40" s="653"/>
      <c r="B40" s="256" t="s">
        <v>3813</v>
      </c>
      <c r="C40" s="256" t="s">
        <v>3814</v>
      </c>
      <c r="D40" s="257" t="s">
        <v>3815</v>
      </c>
      <c r="E40" s="257" t="s">
        <v>411</v>
      </c>
      <c r="F40" s="256" t="s">
        <v>454</v>
      </c>
      <c r="G40" s="257" t="s">
        <v>3718</v>
      </c>
      <c r="H40" s="257"/>
      <c r="I40" s="327"/>
      <c r="J40" s="336" t="s">
        <v>455</v>
      </c>
    </row>
    <row r="41" spans="1:10" ht="57.4" customHeight="1">
      <c r="A41" s="653"/>
      <c r="B41" s="256" t="s">
        <v>3816</v>
      </c>
      <c r="C41" s="256" t="s">
        <v>3817</v>
      </c>
      <c r="D41" s="257" t="s">
        <v>3818</v>
      </c>
      <c r="E41" s="257" t="s">
        <v>411</v>
      </c>
      <c r="F41" s="256" t="s">
        <v>454</v>
      </c>
      <c r="G41" s="257" t="s">
        <v>3718</v>
      </c>
      <c r="H41" s="257"/>
      <c r="I41" s="327"/>
      <c r="J41" s="336" t="s">
        <v>455</v>
      </c>
    </row>
    <row r="42" spans="1:10" ht="57.4" customHeight="1">
      <c r="A42" s="653"/>
      <c r="B42" s="256" t="s">
        <v>3819</v>
      </c>
      <c r="C42" s="256" t="s">
        <v>3820</v>
      </c>
      <c r="D42" s="257" t="s">
        <v>3821</v>
      </c>
      <c r="E42" s="257" t="s">
        <v>411</v>
      </c>
      <c r="F42" s="256" t="s">
        <v>454</v>
      </c>
      <c r="G42" s="257" t="s">
        <v>3718</v>
      </c>
      <c r="H42" s="257"/>
      <c r="I42" s="327"/>
      <c r="J42" s="336" t="s">
        <v>455</v>
      </c>
    </row>
    <row r="43" spans="1:10" ht="57.4" customHeight="1">
      <c r="A43" s="653"/>
      <c r="B43" s="256" t="s">
        <v>3822</v>
      </c>
      <c r="C43" s="256" t="s">
        <v>3823</v>
      </c>
      <c r="D43" s="257" t="s">
        <v>3824</v>
      </c>
      <c r="E43" s="257" t="s">
        <v>411</v>
      </c>
      <c r="F43" s="256" t="s">
        <v>454</v>
      </c>
      <c r="G43" s="257" t="s">
        <v>3718</v>
      </c>
      <c r="H43" s="257"/>
      <c r="I43" s="327"/>
      <c r="J43" s="336" t="s">
        <v>455</v>
      </c>
    </row>
    <row r="44" spans="1:10" ht="57.4" customHeight="1">
      <c r="A44" s="653"/>
      <c r="B44" s="256" t="s">
        <v>3825</v>
      </c>
      <c r="C44" s="256" t="s">
        <v>3826</v>
      </c>
      <c r="D44" s="257" t="s">
        <v>3827</v>
      </c>
      <c r="E44" s="257" t="s">
        <v>411</v>
      </c>
      <c r="F44" s="256" t="s">
        <v>454</v>
      </c>
      <c r="G44" s="257" t="s">
        <v>3718</v>
      </c>
      <c r="H44" s="257"/>
      <c r="I44" s="327"/>
      <c r="J44" s="336" t="s">
        <v>455</v>
      </c>
    </row>
    <row r="45" spans="1:10" ht="57.4" customHeight="1">
      <c r="A45" s="653"/>
      <c r="B45" s="256" t="s">
        <v>3828</v>
      </c>
      <c r="C45" s="256" t="s">
        <v>3829</v>
      </c>
      <c r="D45" s="257" t="s">
        <v>3830</v>
      </c>
      <c r="E45" s="257" t="s">
        <v>411</v>
      </c>
      <c r="F45" s="256" t="s">
        <v>454</v>
      </c>
      <c r="G45" s="257" t="s">
        <v>3718</v>
      </c>
      <c r="H45" s="257"/>
      <c r="I45" s="327"/>
      <c r="J45" s="336" t="s">
        <v>455</v>
      </c>
    </row>
    <row r="46" spans="1:10" ht="57.4" customHeight="1">
      <c r="A46" s="653"/>
      <c r="B46" s="256" t="s">
        <v>3831</v>
      </c>
      <c r="C46" s="256" t="s">
        <v>3832</v>
      </c>
      <c r="D46" s="257" t="s">
        <v>3833</v>
      </c>
      <c r="E46" s="257" t="s">
        <v>411</v>
      </c>
      <c r="F46" s="256" t="s">
        <v>454</v>
      </c>
      <c r="G46" s="257" t="s">
        <v>3718</v>
      </c>
      <c r="H46" s="257"/>
      <c r="I46" s="327"/>
      <c r="J46" s="336" t="s">
        <v>455</v>
      </c>
    </row>
    <row r="47" spans="1:10" ht="57.4" customHeight="1">
      <c r="A47" s="653"/>
      <c r="B47" s="256" t="s">
        <v>3834</v>
      </c>
      <c r="C47" s="256" t="s">
        <v>3835</v>
      </c>
      <c r="D47" s="257" t="s">
        <v>3836</v>
      </c>
      <c r="E47" s="257" t="s">
        <v>411</v>
      </c>
      <c r="F47" s="256" t="s">
        <v>454</v>
      </c>
      <c r="G47" s="257" t="s">
        <v>3718</v>
      </c>
      <c r="H47" s="257"/>
      <c r="I47" s="327"/>
      <c r="J47" s="336" t="s">
        <v>455</v>
      </c>
    </row>
    <row r="48" spans="1:10" ht="57.4" customHeight="1">
      <c r="A48" s="653"/>
      <c r="B48" s="256" t="s">
        <v>3837</v>
      </c>
      <c r="C48" s="256" t="s">
        <v>3838</v>
      </c>
      <c r="D48" s="257" t="s">
        <v>3839</v>
      </c>
      <c r="E48" s="257" t="s">
        <v>411</v>
      </c>
      <c r="F48" s="256" t="s">
        <v>454</v>
      </c>
      <c r="G48" s="257" t="s">
        <v>3718</v>
      </c>
      <c r="H48" s="257"/>
      <c r="I48" s="327"/>
      <c r="J48" s="336" t="s">
        <v>455</v>
      </c>
    </row>
    <row r="49" spans="1:10" ht="57.4" customHeight="1">
      <c r="A49" s="653"/>
      <c r="B49" s="256" t="s">
        <v>3840</v>
      </c>
      <c r="C49" s="256" t="s">
        <v>3841</v>
      </c>
      <c r="D49" s="257" t="s">
        <v>3842</v>
      </c>
      <c r="E49" s="257" t="s">
        <v>411</v>
      </c>
      <c r="F49" s="256" t="s">
        <v>454</v>
      </c>
      <c r="G49" s="257" t="s">
        <v>3718</v>
      </c>
      <c r="H49" s="257"/>
      <c r="I49" s="327"/>
      <c r="J49" s="336" t="s">
        <v>455</v>
      </c>
    </row>
    <row r="50" spans="1:10" ht="57.4" customHeight="1">
      <c r="A50" s="653"/>
      <c r="B50" s="256" t="s">
        <v>3843</v>
      </c>
      <c r="C50" s="256" t="s">
        <v>3844</v>
      </c>
      <c r="D50" s="257" t="s">
        <v>3845</v>
      </c>
      <c r="E50" s="257" t="s">
        <v>411</v>
      </c>
      <c r="F50" s="256" t="s">
        <v>454</v>
      </c>
      <c r="G50" s="257" t="s">
        <v>3718</v>
      </c>
      <c r="H50" s="257"/>
      <c r="I50" s="327"/>
      <c r="J50" s="336" t="s">
        <v>455</v>
      </c>
    </row>
    <row r="51" spans="1:10" ht="57.4" customHeight="1">
      <c r="A51" s="653"/>
      <c r="B51" s="256" t="s">
        <v>3846</v>
      </c>
      <c r="C51" s="256" t="s">
        <v>3847</v>
      </c>
      <c r="D51" s="257" t="s">
        <v>3848</v>
      </c>
      <c r="E51" s="257" t="s">
        <v>411</v>
      </c>
      <c r="F51" s="256" t="s">
        <v>454</v>
      </c>
      <c r="G51" s="257" t="s">
        <v>3718</v>
      </c>
      <c r="H51" s="257"/>
      <c r="I51" s="327"/>
      <c r="J51" s="336" t="s">
        <v>455</v>
      </c>
    </row>
    <row r="52" spans="1:10" ht="57.4" customHeight="1">
      <c r="A52" s="653"/>
      <c r="B52" s="256" t="s">
        <v>3849</v>
      </c>
      <c r="C52" s="256" t="s">
        <v>3850</v>
      </c>
      <c r="D52" s="257" t="s">
        <v>3851</v>
      </c>
      <c r="E52" s="257" t="s">
        <v>411</v>
      </c>
      <c r="F52" s="256" t="s">
        <v>454</v>
      </c>
      <c r="G52" s="257" t="s">
        <v>3718</v>
      </c>
      <c r="H52" s="257"/>
      <c r="I52" s="327"/>
      <c r="J52" s="336" t="s">
        <v>455</v>
      </c>
    </row>
    <row r="53" spans="1:10" ht="57.4" customHeight="1">
      <c r="A53" s="653"/>
      <c r="B53" s="256" t="s">
        <v>3852</v>
      </c>
      <c r="C53" s="256" t="s">
        <v>3853</v>
      </c>
      <c r="D53" s="257" t="s">
        <v>3854</v>
      </c>
      <c r="E53" s="257" t="s">
        <v>411</v>
      </c>
      <c r="F53" s="256" t="s">
        <v>454</v>
      </c>
      <c r="G53" s="257" t="s">
        <v>3718</v>
      </c>
      <c r="H53" s="257"/>
      <c r="I53" s="327"/>
      <c r="J53" s="336" t="s">
        <v>455</v>
      </c>
    </row>
    <row r="54" spans="1:10" ht="57.4" customHeight="1">
      <c r="A54" s="653"/>
      <c r="B54" s="256" t="s">
        <v>3855</v>
      </c>
      <c r="C54" s="256" t="s">
        <v>3856</v>
      </c>
      <c r="D54" s="257" t="s">
        <v>3857</v>
      </c>
      <c r="E54" s="257" t="s">
        <v>411</v>
      </c>
      <c r="F54" s="256" t="s">
        <v>454</v>
      </c>
      <c r="G54" s="257" t="s">
        <v>3718</v>
      </c>
      <c r="H54" s="257"/>
      <c r="I54" s="327"/>
      <c r="J54" s="336" t="s">
        <v>455</v>
      </c>
    </row>
    <row r="55" spans="1:10" ht="57.4" customHeight="1">
      <c r="A55" s="653"/>
      <c r="B55" s="256" t="s">
        <v>3858</v>
      </c>
      <c r="C55" s="256" t="s">
        <v>3859</v>
      </c>
      <c r="D55" s="257" t="s">
        <v>3860</v>
      </c>
      <c r="E55" s="257" t="s">
        <v>411</v>
      </c>
      <c r="F55" s="256" t="s">
        <v>454</v>
      </c>
      <c r="G55" s="257" t="s">
        <v>3718</v>
      </c>
      <c r="H55" s="257"/>
      <c r="I55" s="327"/>
      <c r="J55" s="336" t="s">
        <v>455</v>
      </c>
    </row>
  </sheetData>
  <autoFilter ref="B3:J55" xr:uid="{6C7A7FA5-AD9F-4188-A10B-F7092E848448}">
    <sortState xmlns:xlrd2="http://schemas.microsoft.com/office/spreadsheetml/2017/richdata2" ref="B4:J55">
      <sortCondition descending="1" ref="J3:J55"/>
    </sortState>
  </autoFilter>
  <mergeCells count="1">
    <mergeCell ref="B2:J2"/>
  </mergeCells>
  <phoneticPr fontId="96" type="noConversion"/>
  <conditionalFormatting sqref="B6:H6 C41 C43 C45 C47 C49 C51 C53 C55">
    <cfRule type="expression" dxfId="59" priority="32">
      <formula>OR($J6="New",$J6="Updated")</formula>
    </cfRule>
  </conditionalFormatting>
  <conditionalFormatting sqref="B16:H16">
    <cfRule type="expression" dxfId="58" priority="27">
      <formula>OR($J16="New",$J16="Updated")</formula>
    </cfRule>
  </conditionalFormatting>
  <conditionalFormatting sqref="H3 B4:I55">
    <cfRule type="expression" dxfId="57" priority="35">
      <formula>OR($J3="New",$J3="Updated")</formula>
    </cfRule>
  </conditionalFormatting>
  <conditionalFormatting sqref="C4:C39">
    <cfRule type="expression" dxfId="56" priority="2">
      <formula>OR($J4="New",$J4="Updated")</formula>
    </cfRule>
  </conditionalFormatting>
  <conditionalFormatting sqref="C10:D13">
    <cfRule type="expression" dxfId="55" priority="29">
      <formula>OR($J10="New",$J10="Updated")</formula>
    </cfRule>
  </conditionalFormatting>
  <conditionalFormatting sqref="C21:D24">
    <cfRule type="expression" dxfId="54" priority="25">
      <formula>OR($J21="New",$J21="Updated")</formula>
    </cfRule>
  </conditionalFormatting>
  <conditionalFormatting sqref="C29:D32">
    <cfRule type="expression" dxfId="53" priority="22">
      <formula>OR($J29="New",$J29="Updated")</formula>
    </cfRule>
  </conditionalFormatting>
  <conditionalFormatting sqref="C37:D40">
    <cfRule type="expression" dxfId="52" priority="13">
      <formula>OR($J37="New",$J37="Updated")</formula>
    </cfRule>
  </conditionalFormatting>
  <conditionalFormatting sqref="C7:H9">
    <cfRule type="expression" dxfId="51" priority="30">
      <formula>OR($J7="New",$J7="Updated")</formula>
    </cfRule>
  </conditionalFormatting>
  <conditionalFormatting sqref="C18:H20">
    <cfRule type="expression" dxfId="50" priority="26">
      <formula>OR($J18="New",$J18="Updated")</formula>
    </cfRule>
  </conditionalFormatting>
  <conditionalFormatting sqref="C25:H28">
    <cfRule type="expression" dxfId="49" priority="23">
      <formula>OR($J25="New",$J25="Updated")</formula>
    </cfRule>
  </conditionalFormatting>
  <conditionalFormatting sqref="C33:H36">
    <cfRule type="expression" dxfId="48" priority="19">
      <formula>OR($J33="New",$J33="Updated")</formula>
    </cfRule>
  </conditionalFormatting>
  <conditionalFormatting sqref="C14:I15">
    <cfRule type="expression" dxfId="47" priority="31">
      <formula>OR($J14="New",$J14="Updated")</formula>
    </cfRule>
  </conditionalFormatting>
  <conditionalFormatting sqref="D3">
    <cfRule type="expression" dxfId="46" priority="12">
      <formula>OR($I3="New",$I3="Updated")</formula>
    </cfRule>
  </conditionalFormatting>
  <conditionalFormatting sqref="D4">
    <cfRule type="expression" dxfId="45" priority="1">
      <formula>OR($J4="New",$J4="Updated")</formula>
    </cfRule>
  </conditionalFormatting>
  <conditionalFormatting sqref="D17">
    <cfRule type="expression" dxfId="44" priority="5">
      <formula>OR($J17="New",$J17="Updated")</formula>
    </cfRule>
  </conditionalFormatting>
  <conditionalFormatting sqref="D19">
    <cfRule type="expression" dxfId="43" priority="7">
      <formula>OR($J19="New",$J19="Updated")</formula>
    </cfRule>
  </conditionalFormatting>
  <conditionalFormatting sqref="F4">
    <cfRule type="cellIs" dxfId="42" priority="3" stopIfTrue="1" operator="equal">
      <formula>"Validation"</formula>
    </cfRule>
    <cfRule type="cellIs" dxfId="41" priority="4" operator="equal">
      <formula>"Pre-populated"</formula>
    </cfRule>
  </conditionalFormatting>
  <conditionalFormatting sqref="F4:F55">
    <cfRule type="cellIs" dxfId="40" priority="33" stopIfTrue="1" operator="equal">
      <formula>"Validation"</formula>
    </cfRule>
    <cfRule type="cellIs" dxfId="39" priority="34" operator="equal">
      <formula>"Pre-populated"</formula>
    </cfRule>
  </conditionalFormatting>
  <conditionalFormatting sqref="F6:F55">
    <cfRule type="cellIs" dxfId="38" priority="15" stopIfTrue="1" operator="equal">
      <formula>"Validation"</formula>
    </cfRule>
    <cfRule type="cellIs" dxfId="37" priority="16" operator="equal">
      <formula>"Pre-populated"</formula>
    </cfRule>
  </conditionalFormatting>
  <conditionalFormatting sqref="F21:H24">
    <cfRule type="expression" dxfId="36" priority="28">
      <formula>OR($J21="New",$J21="Updated")</formula>
    </cfRule>
  </conditionalFormatting>
  <conditionalFormatting sqref="F29:H32">
    <cfRule type="expression" dxfId="35" priority="24">
      <formula>OR($J29="New",$J29="Updated")</formula>
    </cfRule>
  </conditionalFormatting>
  <conditionalFormatting sqref="J4:J55">
    <cfRule type="cellIs" dxfId="34" priority="17" operator="equal">
      <formula>"Updated"</formula>
    </cfRule>
    <cfRule type="cellIs" dxfId="33" priority="18" operator="equal">
      <formula>"New"</formula>
    </cfRule>
  </conditionalFormatting>
  <dataValidations count="1">
    <dataValidation type="list" allowBlank="1" showInputMessage="1" showErrorMessage="1" sqref="J16:J55 J4" xr:uid="{3801D90B-EDFB-4F83-B441-EDC503CED7AB}"/>
  </dataValidations>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40F90B-42B7-41A6-85B4-19F4DEFD62BD}">
          <x14:formula1>
            <xm:f>RS_ValueSource!$E$49:$E$52</xm:f>
          </x14:formula1>
          <xm:sqref>F4:F55</xm:sqref>
        </x14:dataValidation>
        <x14:dataValidation type="list" allowBlank="1" showInputMessage="1" showErrorMessage="1" xr:uid="{6996843B-52A6-49BB-AAE8-E32E913FFC42}">
          <x14:formula1>
            <xm:f>RS_ValueSource!$E$46:$E$48</xm:f>
          </x14:formula1>
          <xm:sqref>J5:J15</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432D-1DDB-413C-919C-A39E378D89F8}">
  <sheetPr codeName="Sheet46">
    <tabColor rgb="FF00B0F0"/>
    <pageSetUpPr fitToPage="1"/>
  </sheetPr>
  <dimension ref="A2:J73"/>
  <sheetViews>
    <sheetView zoomScale="80" zoomScaleNormal="8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1:10" ht="48" customHeight="1">
      <c r="B2" s="1059" t="s">
        <v>3861</v>
      </c>
      <c r="C2" s="701"/>
      <c r="D2" s="701"/>
      <c r="E2" s="701"/>
      <c r="F2" s="701"/>
      <c r="G2" s="701"/>
      <c r="H2" s="701"/>
      <c r="I2" s="701"/>
      <c r="J2" s="701"/>
    </row>
    <row r="3" spans="1:10" ht="32.25" customHeight="1">
      <c r="B3" s="252" t="s">
        <v>436</v>
      </c>
      <c r="C3" s="252" t="s">
        <v>437</v>
      </c>
      <c r="D3" s="252" t="s">
        <v>3862</v>
      </c>
      <c r="E3" s="252" t="s">
        <v>69</v>
      </c>
      <c r="F3" s="267" t="s">
        <v>439</v>
      </c>
      <c r="G3" s="252" t="s">
        <v>440</v>
      </c>
      <c r="H3" s="470" t="s">
        <v>604</v>
      </c>
      <c r="I3" s="252" t="s">
        <v>441</v>
      </c>
      <c r="J3" s="252" t="s">
        <v>370</v>
      </c>
    </row>
    <row r="4" spans="1:10" ht="57.75" customHeight="1">
      <c r="A4" s="653"/>
      <c r="B4" s="371" t="s">
        <v>3863</v>
      </c>
      <c r="C4" s="256" t="s">
        <v>3864</v>
      </c>
      <c r="D4" s="257" t="s">
        <v>3865</v>
      </c>
      <c r="E4" s="375" t="s">
        <v>3866</v>
      </c>
      <c r="F4" s="371" t="s">
        <v>454</v>
      </c>
      <c r="G4" s="372" t="s">
        <v>3314</v>
      </c>
      <c r="H4" s="372"/>
      <c r="I4" s="373" t="s">
        <v>3867</v>
      </c>
      <c r="J4" s="374" t="s">
        <v>449</v>
      </c>
    </row>
    <row r="5" spans="1:10" ht="57.75" customHeight="1">
      <c r="A5" s="653"/>
      <c r="B5" s="371" t="s">
        <v>3868</v>
      </c>
      <c r="C5" s="256" t="s">
        <v>3869</v>
      </c>
      <c r="D5" s="257" t="s">
        <v>3870</v>
      </c>
      <c r="E5" s="375" t="s">
        <v>3871</v>
      </c>
      <c r="F5" s="371" t="s">
        <v>454</v>
      </c>
      <c r="G5" s="372" t="s">
        <v>3314</v>
      </c>
      <c r="H5" s="372"/>
      <c r="I5" s="373" t="s">
        <v>3867</v>
      </c>
      <c r="J5" s="374" t="s">
        <v>449</v>
      </c>
    </row>
    <row r="6" spans="1:10" ht="57.75" customHeight="1">
      <c r="A6" s="653"/>
      <c r="B6" s="371" t="s">
        <v>3872</v>
      </c>
      <c r="C6" s="256" t="s">
        <v>3873</v>
      </c>
      <c r="D6" s="257" t="s">
        <v>3874</v>
      </c>
      <c r="E6" s="375" t="s">
        <v>3875</v>
      </c>
      <c r="F6" s="371" t="s">
        <v>454</v>
      </c>
      <c r="G6" s="372" t="s">
        <v>3314</v>
      </c>
      <c r="H6" s="372"/>
      <c r="I6" s="373" t="s">
        <v>3867</v>
      </c>
      <c r="J6" s="374" t="s">
        <v>449</v>
      </c>
    </row>
    <row r="7" spans="1:10" ht="57.75" customHeight="1">
      <c r="A7" s="653"/>
      <c r="B7" s="371" t="s">
        <v>3876</v>
      </c>
      <c r="C7" s="256" t="s">
        <v>3877</v>
      </c>
      <c r="D7" s="257" t="s">
        <v>3878</v>
      </c>
      <c r="E7" s="375" t="s">
        <v>3879</v>
      </c>
      <c r="F7" s="371" t="s">
        <v>454</v>
      </c>
      <c r="G7" s="372" t="s">
        <v>3314</v>
      </c>
      <c r="H7" s="372"/>
      <c r="I7" s="373" t="s">
        <v>3867</v>
      </c>
      <c r="J7" s="374" t="s">
        <v>449</v>
      </c>
    </row>
    <row r="8" spans="1:10" ht="57.75" customHeight="1">
      <c r="A8" s="653"/>
      <c r="B8" s="371" t="s">
        <v>3880</v>
      </c>
      <c r="C8" s="256" t="s">
        <v>3864</v>
      </c>
      <c r="D8" s="257" t="s">
        <v>3865</v>
      </c>
      <c r="E8" s="375" t="s">
        <v>3881</v>
      </c>
      <c r="F8" s="371" t="s">
        <v>446</v>
      </c>
      <c r="G8" s="372" t="s">
        <v>3882</v>
      </c>
      <c r="H8" s="372"/>
      <c r="I8" s="373" t="s">
        <v>3867</v>
      </c>
      <c r="J8" s="374" t="s">
        <v>449</v>
      </c>
    </row>
    <row r="9" spans="1:10" ht="57.75" customHeight="1">
      <c r="A9" s="653"/>
      <c r="B9" s="371" t="s">
        <v>3883</v>
      </c>
      <c r="C9" s="256" t="s">
        <v>3869</v>
      </c>
      <c r="D9" s="257" t="s">
        <v>3870</v>
      </c>
      <c r="E9" s="375" t="s">
        <v>3884</v>
      </c>
      <c r="F9" s="371" t="s">
        <v>446</v>
      </c>
      <c r="G9" s="372" t="s">
        <v>3882</v>
      </c>
      <c r="H9" s="372"/>
      <c r="I9" s="373" t="s">
        <v>3867</v>
      </c>
      <c r="J9" s="374" t="s">
        <v>449</v>
      </c>
    </row>
    <row r="10" spans="1:10" ht="57.75" customHeight="1">
      <c r="A10" s="653"/>
      <c r="B10" s="371" t="s">
        <v>3885</v>
      </c>
      <c r="C10" s="256" t="s">
        <v>3873</v>
      </c>
      <c r="D10" s="257" t="s">
        <v>3874</v>
      </c>
      <c r="E10" s="375" t="s">
        <v>3886</v>
      </c>
      <c r="F10" s="371" t="s">
        <v>446</v>
      </c>
      <c r="G10" s="372" t="s">
        <v>3882</v>
      </c>
      <c r="H10" s="372"/>
      <c r="I10" s="373" t="s">
        <v>3867</v>
      </c>
      <c r="J10" s="374" t="s">
        <v>449</v>
      </c>
    </row>
    <row r="11" spans="1:10" ht="57.75" customHeight="1">
      <c r="A11" s="653"/>
      <c r="B11" s="371" t="s">
        <v>3887</v>
      </c>
      <c r="C11" s="256" t="s">
        <v>3877</v>
      </c>
      <c r="D11" s="257" t="s">
        <v>3878</v>
      </c>
      <c r="E11" s="375" t="s">
        <v>3888</v>
      </c>
      <c r="F11" s="371" t="s">
        <v>446</v>
      </c>
      <c r="G11" s="372" t="s">
        <v>3882</v>
      </c>
      <c r="H11" s="372"/>
      <c r="I11" s="373" t="s">
        <v>3867</v>
      </c>
      <c r="J11" s="374" t="s">
        <v>449</v>
      </c>
    </row>
    <row r="12" spans="1:10" ht="58.5" customHeight="1">
      <c r="B12" s="256" t="s">
        <v>3889</v>
      </c>
      <c r="C12" s="256" t="s">
        <v>3890</v>
      </c>
      <c r="D12" s="257"/>
      <c r="E12" s="257" t="s">
        <v>3891</v>
      </c>
      <c r="F12" s="256" t="s">
        <v>454</v>
      </c>
      <c r="G12" s="257" t="s">
        <v>3892</v>
      </c>
      <c r="H12" s="257"/>
      <c r="I12" s="328" t="s">
        <v>3893</v>
      </c>
      <c r="J12" s="619" t="s">
        <v>611</v>
      </c>
    </row>
    <row r="13" spans="1:10" ht="58.5" customHeight="1">
      <c r="B13" s="256" t="s">
        <v>3894</v>
      </c>
      <c r="C13" s="256" t="s">
        <v>3895</v>
      </c>
      <c r="D13" s="257"/>
      <c r="E13" s="257" t="s">
        <v>3896</v>
      </c>
      <c r="F13" s="256" t="s">
        <v>454</v>
      </c>
      <c r="G13" s="257" t="s">
        <v>3897</v>
      </c>
      <c r="H13" s="257"/>
      <c r="I13" s="328" t="s">
        <v>3893</v>
      </c>
      <c r="J13" s="619" t="s">
        <v>611</v>
      </c>
    </row>
    <row r="14" spans="1:10" ht="58.5" customHeight="1">
      <c r="B14" s="256" t="s">
        <v>3898</v>
      </c>
      <c r="C14" s="256" t="s">
        <v>3899</v>
      </c>
      <c r="D14" s="257"/>
      <c r="E14" s="257" t="s">
        <v>3900</v>
      </c>
      <c r="F14" s="256" t="s">
        <v>454</v>
      </c>
      <c r="G14" s="258" t="s">
        <v>3901</v>
      </c>
      <c r="H14" s="258"/>
      <c r="I14" s="328" t="s">
        <v>3893</v>
      </c>
      <c r="J14" s="619" t="s">
        <v>611</v>
      </c>
    </row>
    <row r="15" spans="1:10" ht="57.75" customHeight="1">
      <c r="B15" s="256" t="s">
        <v>3902</v>
      </c>
      <c r="C15" s="256" t="s">
        <v>3903</v>
      </c>
      <c r="D15" s="257" t="s">
        <v>3431</v>
      </c>
      <c r="E15" s="257" t="s">
        <v>3904</v>
      </c>
      <c r="F15" s="256" t="s">
        <v>454</v>
      </c>
      <c r="G15" s="258" t="s">
        <v>3433</v>
      </c>
      <c r="H15" s="258"/>
      <c r="I15" s="328" t="s">
        <v>3905</v>
      </c>
      <c r="J15" s="619" t="s">
        <v>611</v>
      </c>
    </row>
    <row r="16" spans="1:10" ht="57.75" customHeight="1">
      <c r="A16" s="441"/>
      <c r="B16" s="256" t="s">
        <v>3906</v>
      </c>
      <c r="C16" s="256" t="s">
        <v>963</v>
      </c>
      <c r="D16" s="257" t="s">
        <v>3090</v>
      </c>
      <c r="E16" s="257" t="s">
        <v>3907</v>
      </c>
      <c r="F16" s="256" t="s">
        <v>446</v>
      </c>
      <c r="G16" s="257" t="s">
        <v>3908</v>
      </c>
      <c r="H16" s="257"/>
      <c r="I16" s="328" t="s">
        <v>3893</v>
      </c>
      <c r="J16" s="336" t="s">
        <v>611</v>
      </c>
    </row>
    <row r="17" spans="2:10" ht="57.75" customHeight="1">
      <c r="B17" s="256" t="s">
        <v>3909</v>
      </c>
      <c r="C17" s="256" t="s">
        <v>2760</v>
      </c>
      <c r="D17" s="257" t="s">
        <v>2456</v>
      </c>
      <c r="E17" s="257" t="s">
        <v>3910</v>
      </c>
      <c r="F17" s="256" t="s">
        <v>446</v>
      </c>
      <c r="G17" s="257" t="s">
        <v>3911</v>
      </c>
      <c r="H17" s="257"/>
      <c r="I17" s="328" t="s">
        <v>3893</v>
      </c>
      <c r="J17" s="336" t="s">
        <v>611</v>
      </c>
    </row>
    <row r="18" spans="2:10" ht="50.1" customHeight="1">
      <c r="B18" s="256" t="s">
        <v>3912</v>
      </c>
      <c r="C18" s="256" t="s">
        <v>744</v>
      </c>
      <c r="D18" s="257" t="s">
        <v>2889</v>
      </c>
      <c r="E18" s="257" t="s">
        <v>2890</v>
      </c>
      <c r="F18" s="256" t="s">
        <v>454</v>
      </c>
      <c r="G18" s="257" t="str">
        <f>D18&amp;" "&amp;REPLACE(E18,1,6,"should normally")&amp;". Outside of this threshold implies there is a negative dependence at the "&amp;LEFT(D18,4)&amp;" precentile"</f>
        <v>50th Joint Quantile Exceedance Probability should normally be between 50% AND 25%. Outside of this threshold implies there is a negative dependence at the 50th precentile</v>
      </c>
      <c r="H18" s="257"/>
      <c r="I18" s="328" t="s">
        <v>3893</v>
      </c>
      <c r="J18" s="336" t="s">
        <v>611</v>
      </c>
    </row>
    <row r="19" spans="2:10" ht="50.1" customHeight="1">
      <c r="B19" s="256" t="s">
        <v>3913</v>
      </c>
      <c r="C19" s="256" t="s">
        <v>1023</v>
      </c>
      <c r="D19" s="257" t="s">
        <v>2893</v>
      </c>
      <c r="E19" s="257" t="s">
        <v>2894</v>
      </c>
      <c r="F19" s="256" t="s">
        <v>454</v>
      </c>
      <c r="G19" s="257" t="str">
        <f>D19&amp;" "&amp;REPLACE(E19,1,6,"should normally")&amp;". Outside of this threshold implies there is a negative dependence at the "&amp;LEFT(D19,4)&amp;" precentile"</f>
        <v>75th Joint Quantile Exceedance Probability should normally be between 25% AND  6.25%. Outside of this threshold implies there is a negative dependence at the 75th precentile</v>
      </c>
      <c r="H19" s="257"/>
      <c r="I19" s="328" t="s">
        <v>3893</v>
      </c>
      <c r="J19" s="336" t="s">
        <v>611</v>
      </c>
    </row>
    <row r="20" spans="2:10" ht="50.1" customHeight="1">
      <c r="B20" s="256" t="s">
        <v>3914</v>
      </c>
      <c r="C20" s="256" t="s">
        <v>1038</v>
      </c>
      <c r="D20" s="257" t="s">
        <v>2897</v>
      </c>
      <c r="E20" s="257" t="s">
        <v>2898</v>
      </c>
      <c r="F20" s="256" t="s">
        <v>454</v>
      </c>
      <c r="G20" s="257" t="str">
        <f>D20&amp;" "&amp;REPLACE(E20,1,6,"should normally")&amp;". Outside of this threshold implies there is a negative dependence at the "&amp;LEFT(D20,4)&amp;" precentile"</f>
        <v>90th Joint Quantile Exceedance Probability should normally be between 10% AND  1%. Outside of this threshold implies there is a negative dependence at the 90th precentile</v>
      </c>
      <c r="H20" s="257"/>
      <c r="I20" s="328" t="s">
        <v>3893</v>
      </c>
      <c r="J20" s="336" t="s">
        <v>611</v>
      </c>
    </row>
    <row r="21" spans="2:10" ht="50.1" customHeight="1">
      <c r="B21" s="256" t="s">
        <v>3915</v>
      </c>
      <c r="C21" s="256" t="s">
        <v>2326</v>
      </c>
      <c r="D21" s="257" t="s">
        <v>2901</v>
      </c>
      <c r="E21" s="257" t="s">
        <v>2902</v>
      </c>
      <c r="F21" s="256" t="s">
        <v>454</v>
      </c>
      <c r="G21" s="257" t="str">
        <f>C21&amp;" "&amp;REPLACE(E21,1,6,"should normally")&amp;". Outside of this threshold implies there is a negative dependence at the "&amp;LEFT(C21,4)&amp;" precentile"</f>
        <v>J4 should normally be between 5% AND  0.25%. Outside of this threshold implies there is a negative dependence at the J4 precentile</v>
      </c>
      <c r="H21" s="257"/>
      <c r="I21" s="328" t="s">
        <v>3893</v>
      </c>
      <c r="J21" s="336" t="s">
        <v>611</v>
      </c>
    </row>
    <row r="22" spans="2:10" ht="50.1" customHeight="1">
      <c r="B22" s="256" t="s">
        <v>3916</v>
      </c>
      <c r="C22" s="256" t="s">
        <v>3917</v>
      </c>
      <c r="D22" s="257" t="s">
        <v>2906</v>
      </c>
      <c r="E22" s="257" t="s">
        <v>2907</v>
      </c>
      <c r="F22" s="256" t="s">
        <v>454</v>
      </c>
      <c r="G22" s="257" t="str">
        <f t="shared" ref="G22:G37" si="0">D22&amp;" "&amp;REPLACE(E22,1,6,"should normally")&amp;". Outside of this threshold implies there is a negative dependence at the "&amp;LEFT(D22,4)&amp;" precentile"</f>
        <v>99.5th Joint Quantile Exceedance Probability should normally be between 0.5% AND  0.0025%. Outside of this threshold implies there is a negative dependence at the 99.5 precentile</v>
      </c>
      <c r="H22" s="257"/>
      <c r="I22" s="328" t="s">
        <v>3893</v>
      </c>
      <c r="J22" s="336" t="s">
        <v>611</v>
      </c>
    </row>
    <row r="23" spans="2:10" ht="50.1" customHeight="1">
      <c r="B23" s="256" t="s">
        <v>3918</v>
      </c>
      <c r="C23" s="256" t="s">
        <v>2335</v>
      </c>
      <c r="D23" s="257" t="s">
        <v>2889</v>
      </c>
      <c r="E23" s="257" t="s">
        <v>2910</v>
      </c>
      <c r="F23" s="256" t="s">
        <v>454</v>
      </c>
      <c r="G23" s="257" t="str">
        <f t="shared" si="0"/>
        <v>50th Joint Quantile Exceedance Probability should normally be between 50% AND  25%. Outside of this threshold implies there is a negative dependence at the 50th precentile</v>
      </c>
      <c r="H23" s="257"/>
      <c r="I23" s="328" t="s">
        <v>3893</v>
      </c>
      <c r="J23" s="336" t="s">
        <v>611</v>
      </c>
    </row>
    <row r="24" spans="2:10" ht="56.25" customHeight="1">
      <c r="B24" s="256" t="s">
        <v>3919</v>
      </c>
      <c r="C24" s="256" t="s">
        <v>1227</v>
      </c>
      <c r="D24" s="257" t="s">
        <v>2893</v>
      </c>
      <c r="E24" s="257" t="s">
        <v>2894</v>
      </c>
      <c r="F24" s="256" t="s">
        <v>454</v>
      </c>
      <c r="G24" s="257" t="str">
        <f t="shared" si="0"/>
        <v>75th Joint Quantile Exceedance Probability should normally be between 25% AND  6.25%. Outside of this threshold implies there is a negative dependence at the 75th precentile</v>
      </c>
      <c r="H24" s="257"/>
      <c r="I24" s="328" t="s">
        <v>3893</v>
      </c>
      <c r="J24" s="336" t="s">
        <v>611</v>
      </c>
    </row>
    <row r="25" spans="2:10" ht="57.75" customHeight="1">
      <c r="B25" s="256" t="s">
        <v>3920</v>
      </c>
      <c r="C25" s="256" t="s">
        <v>3921</v>
      </c>
      <c r="D25" s="257" t="s">
        <v>2897</v>
      </c>
      <c r="E25" s="257" t="s">
        <v>2898</v>
      </c>
      <c r="F25" s="256" t="s">
        <v>454</v>
      </c>
      <c r="G25" s="257" t="str">
        <f t="shared" si="0"/>
        <v>90th Joint Quantile Exceedance Probability should normally be between 10% AND  1%. Outside of this threshold implies there is a negative dependence at the 90th precentile</v>
      </c>
      <c r="H25" s="257"/>
      <c r="I25" s="328" t="s">
        <v>3893</v>
      </c>
      <c r="J25" s="336" t="s">
        <v>611</v>
      </c>
    </row>
    <row r="26" spans="2:10" ht="57.75" customHeight="1">
      <c r="B26" s="256" t="s">
        <v>3922</v>
      </c>
      <c r="C26" s="256" t="s">
        <v>3923</v>
      </c>
      <c r="D26" s="257" t="s">
        <v>2901</v>
      </c>
      <c r="E26" s="257" t="s">
        <v>2902</v>
      </c>
      <c r="F26" s="256" t="s">
        <v>454</v>
      </c>
      <c r="G26" s="257" t="str">
        <f t="shared" si="0"/>
        <v>95th Joint Quantile Exceedance Probability should normally be between 5% AND  0.25%. Outside of this threshold implies there is a negative dependence at the 95th precentile</v>
      </c>
      <c r="H26" s="257"/>
      <c r="I26" s="328" t="s">
        <v>3893</v>
      </c>
      <c r="J26" s="336" t="s">
        <v>611</v>
      </c>
    </row>
    <row r="27" spans="2:10" ht="57.75" customHeight="1">
      <c r="B27" s="256" t="s">
        <v>3924</v>
      </c>
      <c r="C27" s="256" t="s">
        <v>3925</v>
      </c>
      <c r="D27" s="257" t="s">
        <v>2906</v>
      </c>
      <c r="E27" s="257" t="s">
        <v>2907</v>
      </c>
      <c r="F27" s="256" t="s">
        <v>454</v>
      </c>
      <c r="G27" s="257" t="str">
        <f t="shared" si="0"/>
        <v>99.5th Joint Quantile Exceedance Probability should normally be between 0.5% AND  0.0025%. Outside of this threshold implies there is a negative dependence at the 99.5 precentile</v>
      </c>
      <c r="H27" s="257"/>
      <c r="I27" s="328" t="s">
        <v>3893</v>
      </c>
      <c r="J27" s="336" t="s">
        <v>611</v>
      </c>
    </row>
    <row r="28" spans="2:10" ht="57.75" customHeight="1">
      <c r="B28" s="256" t="s">
        <v>3926</v>
      </c>
      <c r="C28" s="256" t="s">
        <v>3927</v>
      </c>
      <c r="D28" s="257" t="s">
        <v>2889</v>
      </c>
      <c r="E28" s="257" t="s">
        <v>2910</v>
      </c>
      <c r="F28" s="256" t="s">
        <v>454</v>
      </c>
      <c r="G28" s="257" t="str">
        <f t="shared" si="0"/>
        <v>50th Joint Quantile Exceedance Probability should normally be between 50% AND  25%. Outside of this threshold implies there is a negative dependence at the 50th precentile</v>
      </c>
      <c r="H28" s="257"/>
      <c r="I28" s="328" t="s">
        <v>3893</v>
      </c>
      <c r="J28" s="336" t="s">
        <v>611</v>
      </c>
    </row>
    <row r="29" spans="2:10" ht="57.75" customHeight="1">
      <c r="B29" s="256" t="s">
        <v>3928</v>
      </c>
      <c r="C29" s="256" t="s">
        <v>3929</v>
      </c>
      <c r="D29" s="257" t="s">
        <v>2893</v>
      </c>
      <c r="E29" s="257" t="s">
        <v>2894</v>
      </c>
      <c r="F29" s="256" t="s">
        <v>454</v>
      </c>
      <c r="G29" s="257" t="str">
        <f t="shared" si="0"/>
        <v>75th Joint Quantile Exceedance Probability should normally be between 25% AND  6.25%. Outside of this threshold implies there is a negative dependence at the 75th precentile</v>
      </c>
      <c r="H29" s="257"/>
      <c r="I29" s="328" t="s">
        <v>3893</v>
      </c>
      <c r="J29" s="336" t="s">
        <v>611</v>
      </c>
    </row>
    <row r="30" spans="2:10" ht="57.75" customHeight="1">
      <c r="B30" s="256" t="s">
        <v>3930</v>
      </c>
      <c r="C30" s="256" t="s">
        <v>3931</v>
      </c>
      <c r="D30" s="257" t="s">
        <v>2897</v>
      </c>
      <c r="E30" s="257" t="s">
        <v>2898</v>
      </c>
      <c r="F30" s="256" t="s">
        <v>454</v>
      </c>
      <c r="G30" s="257" t="str">
        <f t="shared" si="0"/>
        <v>90th Joint Quantile Exceedance Probability should normally be between 10% AND  1%. Outside of this threshold implies there is a negative dependence at the 90th precentile</v>
      </c>
      <c r="H30" s="257"/>
      <c r="I30" s="328" t="s">
        <v>3893</v>
      </c>
      <c r="J30" s="336" t="s">
        <v>611</v>
      </c>
    </row>
    <row r="31" spans="2:10" ht="57.75" customHeight="1">
      <c r="B31" s="256" t="s">
        <v>3932</v>
      </c>
      <c r="C31" s="256" t="s">
        <v>3933</v>
      </c>
      <c r="D31" s="257" t="s">
        <v>2901</v>
      </c>
      <c r="E31" s="257" t="s">
        <v>2902</v>
      </c>
      <c r="F31" s="256" t="s">
        <v>454</v>
      </c>
      <c r="G31" s="257" t="str">
        <f t="shared" si="0"/>
        <v>95th Joint Quantile Exceedance Probability should normally be between 5% AND  0.25%. Outside of this threshold implies there is a negative dependence at the 95th precentile</v>
      </c>
      <c r="H31" s="257"/>
      <c r="I31" s="328" t="s">
        <v>3893</v>
      </c>
      <c r="J31" s="336" t="s">
        <v>611</v>
      </c>
    </row>
    <row r="32" spans="2:10" ht="57.75" customHeight="1">
      <c r="B32" s="256" t="s">
        <v>3934</v>
      </c>
      <c r="C32" s="256" t="s">
        <v>2935</v>
      </c>
      <c r="D32" s="257" t="s">
        <v>2906</v>
      </c>
      <c r="E32" s="257" t="s">
        <v>2907</v>
      </c>
      <c r="F32" s="256" t="s">
        <v>454</v>
      </c>
      <c r="G32" s="257" t="str">
        <f t="shared" si="0"/>
        <v>99.5th Joint Quantile Exceedance Probability should normally be between 0.5% AND  0.0025%. Outside of this threshold implies there is a negative dependence at the 99.5 precentile</v>
      </c>
      <c r="H32" s="257"/>
      <c r="I32" s="328" t="s">
        <v>3893</v>
      </c>
      <c r="J32" s="336" t="s">
        <v>611</v>
      </c>
    </row>
    <row r="33" spans="2:10" ht="58.5" customHeight="1">
      <c r="B33" s="256" t="s">
        <v>3935</v>
      </c>
      <c r="C33" s="256" t="s">
        <v>2173</v>
      </c>
      <c r="D33" s="257" t="s">
        <v>2889</v>
      </c>
      <c r="E33" s="257" t="s">
        <v>2890</v>
      </c>
      <c r="F33" s="256" t="s">
        <v>454</v>
      </c>
      <c r="G33" s="257" t="str">
        <f t="shared" si="0"/>
        <v>50th Joint Quantile Exceedance Probability should normally be between 50% AND 25%. Outside of this threshold implies there is a negative dependence at the 50th precentile</v>
      </c>
      <c r="H33" s="257"/>
      <c r="I33" s="328" t="s">
        <v>3893</v>
      </c>
      <c r="J33" s="619" t="s">
        <v>611</v>
      </c>
    </row>
    <row r="34" spans="2:10" ht="58.5" customHeight="1">
      <c r="B34" s="256" t="s">
        <v>3936</v>
      </c>
      <c r="C34" s="256" t="s">
        <v>1217</v>
      </c>
      <c r="D34" s="257" t="s">
        <v>2893</v>
      </c>
      <c r="E34" s="257" t="s">
        <v>2894</v>
      </c>
      <c r="F34" s="256" t="s">
        <v>454</v>
      </c>
      <c r="G34" s="257" t="str">
        <f t="shared" si="0"/>
        <v>75th Joint Quantile Exceedance Probability should normally be between 25% AND  6.25%. Outside of this threshold implies there is a negative dependence at the 75th precentile</v>
      </c>
      <c r="H34" s="257"/>
      <c r="I34" s="328" t="s">
        <v>3893</v>
      </c>
      <c r="J34" s="619" t="s">
        <v>611</v>
      </c>
    </row>
    <row r="35" spans="2:10" ht="58.5" customHeight="1">
      <c r="B35" s="256" t="s">
        <v>3937</v>
      </c>
      <c r="C35" s="256" t="s">
        <v>2348</v>
      </c>
      <c r="D35" s="257" t="s">
        <v>2897</v>
      </c>
      <c r="E35" s="257" t="s">
        <v>2898</v>
      </c>
      <c r="F35" s="256" t="s">
        <v>454</v>
      </c>
      <c r="G35" s="257" t="str">
        <f t="shared" si="0"/>
        <v>90th Joint Quantile Exceedance Probability should normally be between 10% AND  1%. Outside of this threshold implies there is a negative dependence at the 90th precentile</v>
      </c>
      <c r="H35" s="257"/>
      <c r="I35" s="328" t="s">
        <v>3893</v>
      </c>
      <c r="J35" s="619" t="s">
        <v>611</v>
      </c>
    </row>
    <row r="36" spans="2:10" ht="58.5" customHeight="1">
      <c r="B36" s="256" t="s">
        <v>3938</v>
      </c>
      <c r="C36" s="256" t="s">
        <v>3939</v>
      </c>
      <c r="D36" s="257" t="s">
        <v>2901</v>
      </c>
      <c r="E36" s="257" t="s">
        <v>2902</v>
      </c>
      <c r="F36" s="256" t="s">
        <v>454</v>
      </c>
      <c r="G36" s="257" t="str">
        <f t="shared" si="0"/>
        <v>95th Joint Quantile Exceedance Probability should normally be between 5% AND  0.25%. Outside of this threshold implies there is a negative dependence at the 95th precentile</v>
      </c>
      <c r="H36" s="257"/>
      <c r="I36" s="328" t="s">
        <v>3893</v>
      </c>
      <c r="J36" s="619" t="s">
        <v>611</v>
      </c>
    </row>
    <row r="37" spans="2:10" ht="58.5" customHeight="1">
      <c r="B37" s="256" t="s">
        <v>3940</v>
      </c>
      <c r="C37" s="256" t="s">
        <v>3941</v>
      </c>
      <c r="D37" s="257" t="s">
        <v>2906</v>
      </c>
      <c r="E37" s="257" t="s">
        <v>2907</v>
      </c>
      <c r="F37" s="256" t="s">
        <v>454</v>
      </c>
      <c r="G37" s="257" t="str">
        <f t="shared" si="0"/>
        <v>99.5th Joint Quantile Exceedance Probability should normally be between 0.5% AND  0.0025%. Outside of this threshold implies there is a negative dependence at the 99.5 precentile</v>
      </c>
      <c r="H37" s="257"/>
      <c r="I37" s="328" t="s">
        <v>3893</v>
      </c>
      <c r="J37" s="619" t="s">
        <v>611</v>
      </c>
    </row>
    <row r="38" spans="2:10" ht="58.5" customHeight="1">
      <c r="B38" s="256" t="s">
        <v>3942</v>
      </c>
      <c r="C38" s="256" t="s">
        <v>3943</v>
      </c>
      <c r="D38" s="257" t="s">
        <v>2889</v>
      </c>
      <c r="E38" s="257" t="s">
        <v>2910</v>
      </c>
      <c r="F38" s="256" t="s">
        <v>454</v>
      </c>
      <c r="G38" s="257" t="str">
        <f>C38&amp;" "&amp;REPLACE(E38,1,6,"should normally")&amp;". Outside of this threshold implies there is a negative dependence at the "&amp;LEFT(C38,4)&amp;" precentile"</f>
        <v>O1 should normally be between 50% AND  25%. Outside of this threshold implies there is a negative dependence at the O1 precentile</v>
      </c>
      <c r="H38" s="257"/>
      <c r="I38" s="328" t="s">
        <v>3893</v>
      </c>
      <c r="J38" s="619" t="s">
        <v>611</v>
      </c>
    </row>
    <row r="39" spans="2:10" ht="58.5" customHeight="1">
      <c r="B39" s="256" t="s">
        <v>3944</v>
      </c>
      <c r="C39" s="256" t="s">
        <v>1213</v>
      </c>
      <c r="D39" s="257" t="s">
        <v>2893</v>
      </c>
      <c r="E39" s="257" t="s">
        <v>2894</v>
      </c>
      <c r="F39" s="256" t="s">
        <v>454</v>
      </c>
      <c r="G39" s="257" t="str">
        <f t="shared" ref="G39:G52" si="1">D39&amp;" "&amp;REPLACE(E39,1,6,"should normally")&amp;". Outside of this threshold implies there is a negative dependence at the "&amp;LEFT(D39,4)&amp;" precentile"</f>
        <v>75th Joint Quantile Exceedance Probability should normally be between 25% AND  6.25%. Outside of this threshold implies there is a negative dependence at the 75th precentile</v>
      </c>
      <c r="H39" s="257"/>
      <c r="I39" s="328" t="s">
        <v>3893</v>
      </c>
      <c r="J39" s="619" t="s">
        <v>611</v>
      </c>
    </row>
    <row r="40" spans="2:10" ht="58.5" customHeight="1">
      <c r="B40" s="256" t="s">
        <v>3945</v>
      </c>
      <c r="C40" s="256" t="s">
        <v>3946</v>
      </c>
      <c r="D40" s="257" t="s">
        <v>2897</v>
      </c>
      <c r="E40" s="257" t="s">
        <v>2898</v>
      </c>
      <c r="F40" s="256" t="s">
        <v>454</v>
      </c>
      <c r="G40" s="257" t="str">
        <f t="shared" si="1"/>
        <v>90th Joint Quantile Exceedance Probability should normally be between 10% AND  1%. Outside of this threshold implies there is a negative dependence at the 90th precentile</v>
      </c>
      <c r="H40" s="257"/>
      <c r="I40" s="328" t="s">
        <v>3893</v>
      </c>
      <c r="J40" s="619" t="s">
        <v>611</v>
      </c>
    </row>
    <row r="41" spans="2:10" ht="58.5" customHeight="1">
      <c r="B41" s="256" t="s">
        <v>3947</v>
      </c>
      <c r="C41" s="256" t="s">
        <v>3948</v>
      </c>
      <c r="D41" s="257" t="s">
        <v>2901</v>
      </c>
      <c r="E41" s="257" t="s">
        <v>2902</v>
      </c>
      <c r="F41" s="256" t="s">
        <v>454</v>
      </c>
      <c r="G41" s="257" t="str">
        <f t="shared" si="1"/>
        <v>95th Joint Quantile Exceedance Probability should normally be between 5% AND  0.25%. Outside of this threshold implies there is a negative dependence at the 95th precentile</v>
      </c>
      <c r="H41" s="257"/>
      <c r="I41" s="328" t="s">
        <v>3893</v>
      </c>
      <c r="J41" s="619" t="s">
        <v>611</v>
      </c>
    </row>
    <row r="42" spans="2:10" ht="58.5" customHeight="1">
      <c r="B42" s="256" t="s">
        <v>3949</v>
      </c>
      <c r="C42" s="256" t="s">
        <v>3950</v>
      </c>
      <c r="D42" s="257" t="s">
        <v>2906</v>
      </c>
      <c r="E42" s="257" t="s">
        <v>2907</v>
      </c>
      <c r="F42" s="256" t="s">
        <v>454</v>
      </c>
      <c r="G42" s="257" t="str">
        <f t="shared" si="1"/>
        <v>99.5th Joint Quantile Exceedance Probability should normally be between 0.5% AND  0.0025%. Outside of this threshold implies there is a negative dependence at the 99.5 precentile</v>
      </c>
      <c r="H42" s="257"/>
      <c r="I42" s="328" t="s">
        <v>3893</v>
      </c>
      <c r="J42" s="619" t="s">
        <v>611</v>
      </c>
    </row>
    <row r="43" spans="2:10" ht="58.5" customHeight="1">
      <c r="B43" s="256" t="s">
        <v>3951</v>
      </c>
      <c r="C43" s="256" t="s">
        <v>80</v>
      </c>
      <c r="D43" s="257" t="s">
        <v>2889</v>
      </c>
      <c r="E43" s="257" t="s">
        <v>2910</v>
      </c>
      <c r="F43" s="256" t="s">
        <v>454</v>
      </c>
      <c r="G43" s="257" t="str">
        <f t="shared" si="1"/>
        <v>50th Joint Quantile Exceedance Probability should normally be between 50% AND  25%. Outside of this threshold implies there is a negative dependence at the 50th precentile</v>
      </c>
      <c r="H43" s="257"/>
      <c r="I43" s="328" t="s">
        <v>3893</v>
      </c>
      <c r="J43" s="619" t="s">
        <v>611</v>
      </c>
    </row>
    <row r="44" spans="2:10" ht="58.5" customHeight="1">
      <c r="B44" s="256" t="s">
        <v>3952</v>
      </c>
      <c r="C44" s="256" t="s">
        <v>3953</v>
      </c>
      <c r="D44" s="257" t="s">
        <v>2893</v>
      </c>
      <c r="E44" s="257" t="s">
        <v>2894</v>
      </c>
      <c r="F44" s="256" t="s">
        <v>454</v>
      </c>
      <c r="G44" s="257" t="str">
        <f t="shared" si="1"/>
        <v>75th Joint Quantile Exceedance Probability should normally be between 25% AND  6.25%. Outside of this threshold implies there is a negative dependence at the 75th precentile</v>
      </c>
      <c r="H44" s="257"/>
      <c r="I44" s="328" t="s">
        <v>3893</v>
      </c>
      <c r="J44" s="619" t="s">
        <v>611</v>
      </c>
    </row>
    <row r="45" spans="2:10" ht="58.5" customHeight="1">
      <c r="B45" s="256" t="s">
        <v>3954</v>
      </c>
      <c r="C45" s="256" t="s">
        <v>2949</v>
      </c>
      <c r="D45" s="257" t="s">
        <v>2897</v>
      </c>
      <c r="E45" s="257" t="s">
        <v>2898</v>
      </c>
      <c r="F45" s="256" t="s">
        <v>454</v>
      </c>
      <c r="G45" s="257" t="str">
        <f t="shared" si="1"/>
        <v>90th Joint Quantile Exceedance Probability should normally be between 10% AND  1%. Outside of this threshold implies there is a negative dependence at the 90th precentile</v>
      </c>
      <c r="H45" s="257"/>
      <c r="I45" s="328" t="s">
        <v>3893</v>
      </c>
      <c r="J45" s="619" t="s">
        <v>611</v>
      </c>
    </row>
    <row r="46" spans="2:10" ht="58.5" customHeight="1">
      <c r="B46" s="256" t="s">
        <v>3955</v>
      </c>
      <c r="C46" s="256" t="s">
        <v>3956</v>
      </c>
      <c r="D46" s="257" t="s">
        <v>2901</v>
      </c>
      <c r="E46" s="257" t="s">
        <v>2902</v>
      </c>
      <c r="F46" s="256" t="s">
        <v>454</v>
      </c>
      <c r="G46" s="257" t="str">
        <f t="shared" si="1"/>
        <v>95th Joint Quantile Exceedance Probability should normally be between 5% AND  0.25%. Outside of this threshold implies there is a negative dependence at the 95th precentile</v>
      </c>
      <c r="H46" s="257"/>
      <c r="I46" s="328" t="s">
        <v>3893</v>
      </c>
      <c r="J46" s="619" t="s">
        <v>611</v>
      </c>
    </row>
    <row r="47" spans="2:10" ht="58.5" customHeight="1">
      <c r="B47" s="256" t="s">
        <v>3957</v>
      </c>
      <c r="C47" s="256" t="s">
        <v>3958</v>
      </c>
      <c r="D47" s="257" t="s">
        <v>2906</v>
      </c>
      <c r="E47" s="257" t="s">
        <v>2907</v>
      </c>
      <c r="F47" s="256" t="s">
        <v>454</v>
      </c>
      <c r="G47" s="257" t="str">
        <f t="shared" si="1"/>
        <v>99.5th Joint Quantile Exceedance Probability should normally be between 0.5% AND  0.0025%. Outside of this threshold implies there is a negative dependence at the 99.5 precentile</v>
      </c>
      <c r="H47" s="257"/>
      <c r="I47" s="328" t="s">
        <v>3893</v>
      </c>
      <c r="J47" s="619" t="s">
        <v>611</v>
      </c>
    </row>
    <row r="48" spans="2:10" ht="58.5" customHeight="1">
      <c r="B48" s="256" t="s">
        <v>3959</v>
      </c>
      <c r="C48" s="256" t="s">
        <v>2173</v>
      </c>
      <c r="D48" s="257" t="s">
        <v>2889</v>
      </c>
      <c r="E48" s="257" t="s">
        <v>2890</v>
      </c>
      <c r="F48" s="256" t="s">
        <v>454</v>
      </c>
      <c r="G48" s="257" t="str">
        <f t="shared" si="1"/>
        <v>50th Joint Quantile Exceedance Probability should normally be between 50% AND 25%. Outside of this threshold implies there is a negative dependence at the 50th precentile</v>
      </c>
      <c r="H48" s="257"/>
      <c r="I48" s="328" t="s">
        <v>3893</v>
      </c>
      <c r="J48" s="619" t="s">
        <v>611</v>
      </c>
    </row>
    <row r="49" spans="2:10" ht="58.5" customHeight="1">
      <c r="B49" s="256" t="s">
        <v>3960</v>
      </c>
      <c r="C49" s="256" t="s">
        <v>1217</v>
      </c>
      <c r="D49" s="257" t="s">
        <v>2893</v>
      </c>
      <c r="E49" s="257" t="s">
        <v>2894</v>
      </c>
      <c r="F49" s="256" t="s">
        <v>454</v>
      </c>
      <c r="G49" s="257" t="str">
        <f t="shared" si="1"/>
        <v>75th Joint Quantile Exceedance Probability should normally be between 25% AND  6.25%. Outside of this threshold implies there is a negative dependence at the 75th precentile</v>
      </c>
      <c r="H49" s="257"/>
      <c r="I49" s="328" t="s">
        <v>3893</v>
      </c>
      <c r="J49" s="619" t="s">
        <v>611</v>
      </c>
    </row>
    <row r="50" spans="2:10" ht="58.5" customHeight="1">
      <c r="B50" s="256" t="s">
        <v>3961</v>
      </c>
      <c r="C50" s="256" t="s">
        <v>2348</v>
      </c>
      <c r="D50" s="257" t="s">
        <v>2897</v>
      </c>
      <c r="E50" s="257" t="s">
        <v>2898</v>
      </c>
      <c r="F50" s="256" t="s">
        <v>454</v>
      </c>
      <c r="G50" s="257" t="str">
        <f t="shared" si="1"/>
        <v>90th Joint Quantile Exceedance Probability should normally be between 10% AND  1%. Outside of this threshold implies there is a negative dependence at the 90th precentile</v>
      </c>
      <c r="H50" s="257"/>
      <c r="I50" s="328" t="s">
        <v>3893</v>
      </c>
      <c r="J50" s="619" t="s">
        <v>611</v>
      </c>
    </row>
    <row r="51" spans="2:10" ht="58.5" customHeight="1">
      <c r="B51" s="256" t="s">
        <v>3962</v>
      </c>
      <c r="C51" s="256" t="s">
        <v>3939</v>
      </c>
      <c r="D51" s="257" t="s">
        <v>2901</v>
      </c>
      <c r="E51" s="257" t="s">
        <v>2902</v>
      </c>
      <c r="F51" s="256" t="s">
        <v>454</v>
      </c>
      <c r="G51" s="257" t="str">
        <f t="shared" si="1"/>
        <v>95th Joint Quantile Exceedance Probability should normally be between 5% AND  0.25%. Outside of this threshold implies there is a negative dependence at the 95th precentile</v>
      </c>
      <c r="H51" s="257"/>
      <c r="I51" s="328" t="s">
        <v>3893</v>
      </c>
      <c r="J51" s="619" t="s">
        <v>611</v>
      </c>
    </row>
    <row r="52" spans="2:10" ht="58.5" customHeight="1">
      <c r="B52" s="256" t="s">
        <v>3963</v>
      </c>
      <c r="C52" s="256" t="s">
        <v>3941</v>
      </c>
      <c r="D52" s="257" t="s">
        <v>2906</v>
      </c>
      <c r="E52" s="257" t="s">
        <v>2907</v>
      </c>
      <c r="F52" s="256" t="s">
        <v>454</v>
      </c>
      <c r="G52" s="257" t="str">
        <f t="shared" si="1"/>
        <v>99.5th Joint Quantile Exceedance Probability should normally be between 0.5% AND  0.0025%. Outside of this threshold implies there is a negative dependence at the 99.5 precentile</v>
      </c>
      <c r="H52" s="257"/>
      <c r="I52" s="328" t="s">
        <v>3893</v>
      </c>
      <c r="J52" s="619" t="s">
        <v>611</v>
      </c>
    </row>
    <row r="53" spans="2:10" ht="58.5" customHeight="1">
      <c r="B53" s="256" t="s">
        <v>3964</v>
      </c>
      <c r="C53" s="256" t="s">
        <v>3943</v>
      </c>
      <c r="D53" s="257" t="s">
        <v>2889</v>
      </c>
      <c r="E53" s="257" t="s">
        <v>2910</v>
      </c>
      <c r="F53" s="256" t="s">
        <v>454</v>
      </c>
      <c r="G53" s="257" t="str">
        <f>C53&amp;" "&amp;REPLACE(E53,1,6,"should normally")&amp;". Outside of this threshold implies there is a negative dependence at the "&amp;LEFT(C53,4)&amp;" precentile"</f>
        <v>O1 should normally be between 50% AND  25%. Outside of this threshold implies there is a negative dependence at the O1 precentile</v>
      </c>
      <c r="H53" s="257"/>
      <c r="I53" s="328" t="s">
        <v>3893</v>
      </c>
      <c r="J53" s="619" t="s">
        <v>611</v>
      </c>
    </row>
    <row r="54" spans="2:10" ht="58.5" customHeight="1">
      <c r="B54" s="256" t="s">
        <v>3965</v>
      </c>
      <c r="C54" s="256" t="s">
        <v>1213</v>
      </c>
      <c r="D54" s="257" t="s">
        <v>2893</v>
      </c>
      <c r="E54" s="257" t="s">
        <v>2894</v>
      </c>
      <c r="F54" s="256" t="s">
        <v>454</v>
      </c>
      <c r="G54" s="257" t="str">
        <f t="shared" ref="G54:G62" si="2">D54&amp;" "&amp;REPLACE(E54,1,6,"should normally")&amp;". Outside of this threshold implies there is a negative dependence at the "&amp;LEFT(D54,4)&amp;" precentile"</f>
        <v>75th Joint Quantile Exceedance Probability should normally be between 25% AND  6.25%. Outside of this threshold implies there is a negative dependence at the 75th precentile</v>
      </c>
      <c r="H54" s="257"/>
      <c r="I54" s="328" t="s">
        <v>3893</v>
      </c>
      <c r="J54" s="619" t="s">
        <v>611</v>
      </c>
    </row>
    <row r="55" spans="2:10" ht="58.5" customHeight="1">
      <c r="B55" s="256" t="s">
        <v>3966</v>
      </c>
      <c r="C55" s="256" t="s">
        <v>3946</v>
      </c>
      <c r="D55" s="257" t="s">
        <v>2897</v>
      </c>
      <c r="E55" s="257" t="s">
        <v>2898</v>
      </c>
      <c r="F55" s="256" t="s">
        <v>454</v>
      </c>
      <c r="G55" s="257" t="str">
        <f t="shared" si="2"/>
        <v>90th Joint Quantile Exceedance Probability should normally be between 10% AND  1%. Outside of this threshold implies there is a negative dependence at the 90th precentile</v>
      </c>
      <c r="H55" s="257"/>
      <c r="I55" s="328" t="s">
        <v>3893</v>
      </c>
      <c r="J55" s="619" t="s">
        <v>611</v>
      </c>
    </row>
    <row r="56" spans="2:10" ht="58.5" customHeight="1">
      <c r="B56" s="256" t="s">
        <v>3967</v>
      </c>
      <c r="C56" s="256" t="s">
        <v>3948</v>
      </c>
      <c r="D56" s="257" t="s">
        <v>2901</v>
      </c>
      <c r="E56" s="257" t="s">
        <v>2902</v>
      </c>
      <c r="F56" s="256" t="s">
        <v>454</v>
      </c>
      <c r="G56" s="257" t="str">
        <f t="shared" si="2"/>
        <v>95th Joint Quantile Exceedance Probability should normally be between 5% AND  0.25%. Outside of this threshold implies there is a negative dependence at the 95th precentile</v>
      </c>
      <c r="H56" s="257"/>
      <c r="I56" s="328" t="s">
        <v>3893</v>
      </c>
      <c r="J56" s="619" t="s">
        <v>611</v>
      </c>
    </row>
    <row r="57" spans="2:10" ht="58.5" customHeight="1">
      <c r="B57" s="256" t="s">
        <v>3968</v>
      </c>
      <c r="C57" s="256" t="s">
        <v>3950</v>
      </c>
      <c r="D57" s="257" t="s">
        <v>2906</v>
      </c>
      <c r="E57" s="257" t="s">
        <v>2907</v>
      </c>
      <c r="F57" s="256" t="s">
        <v>454</v>
      </c>
      <c r="G57" s="257" t="str">
        <f t="shared" si="2"/>
        <v>99.5th Joint Quantile Exceedance Probability should normally be between 0.5% AND  0.0025%. Outside of this threshold implies there is a negative dependence at the 99.5 precentile</v>
      </c>
      <c r="H57" s="257"/>
      <c r="I57" s="328" t="s">
        <v>3893</v>
      </c>
      <c r="J57" s="619" t="s">
        <v>611</v>
      </c>
    </row>
    <row r="58" spans="2:10" ht="58.5" customHeight="1">
      <c r="B58" s="256" t="s">
        <v>3969</v>
      </c>
      <c r="C58" s="256" t="s">
        <v>80</v>
      </c>
      <c r="D58" s="257" t="s">
        <v>2889</v>
      </c>
      <c r="E58" s="257" t="s">
        <v>2910</v>
      </c>
      <c r="F58" s="256" t="s">
        <v>454</v>
      </c>
      <c r="G58" s="257" t="str">
        <f t="shared" si="2"/>
        <v>50th Joint Quantile Exceedance Probability should normally be between 50% AND  25%. Outside of this threshold implies there is a negative dependence at the 50th precentile</v>
      </c>
      <c r="H58" s="257"/>
      <c r="I58" s="328" t="s">
        <v>3893</v>
      </c>
      <c r="J58" s="619" t="s">
        <v>611</v>
      </c>
    </row>
    <row r="59" spans="2:10" ht="58.5" customHeight="1">
      <c r="B59" s="256" t="s">
        <v>3970</v>
      </c>
      <c r="C59" s="256" t="s">
        <v>3953</v>
      </c>
      <c r="D59" s="257" t="s">
        <v>2893</v>
      </c>
      <c r="E59" s="257" t="s">
        <v>2894</v>
      </c>
      <c r="F59" s="256" t="s">
        <v>454</v>
      </c>
      <c r="G59" s="257" t="str">
        <f t="shared" si="2"/>
        <v>75th Joint Quantile Exceedance Probability should normally be between 25% AND  6.25%. Outside of this threshold implies there is a negative dependence at the 75th precentile</v>
      </c>
      <c r="H59" s="257"/>
      <c r="I59" s="328" t="s">
        <v>3893</v>
      </c>
      <c r="J59" s="619" t="s">
        <v>611</v>
      </c>
    </row>
    <row r="60" spans="2:10" ht="58.5" customHeight="1">
      <c r="B60" s="256" t="s">
        <v>3971</v>
      </c>
      <c r="C60" s="256" t="s">
        <v>2949</v>
      </c>
      <c r="D60" s="257" t="s">
        <v>2897</v>
      </c>
      <c r="E60" s="257" t="s">
        <v>2898</v>
      </c>
      <c r="F60" s="256" t="s">
        <v>454</v>
      </c>
      <c r="G60" s="257" t="str">
        <f t="shared" si="2"/>
        <v>90th Joint Quantile Exceedance Probability should normally be between 10% AND  1%. Outside of this threshold implies there is a negative dependence at the 90th precentile</v>
      </c>
      <c r="H60" s="257"/>
      <c r="I60" s="328" t="s">
        <v>3893</v>
      </c>
      <c r="J60" s="619" t="s">
        <v>611</v>
      </c>
    </row>
    <row r="61" spans="2:10" ht="58.5" customHeight="1">
      <c r="B61" s="256" t="s">
        <v>3972</v>
      </c>
      <c r="C61" s="256" t="s">
        <v>3956</v>
      </c>
      <c r="D61" s="257" t="s">
        <v>2901</v>
      </c>
      <c r="E61" s="257" t="s">
        <v>2902</v>
      </c>
      <c r="F61" s="256" t="s">
        <v>454</v>
      </c>
      <c r="G61" s="257" t="str">
        <f t="shared" si="2"/>
        <v>95th Joint Quantile Exceedance Probability should normally be between 5% AND  0.25%. Outside of this threshold implies there is a negative dependence at the 95th precentile</v>
      </c>
      <c r="H61" s="257"/>
      <c r="I61" s="328" t="s">
        <v>3893</v>
      </c>
      <c r="J61" s="619" t="s">
        <v>611</v>
      </c>
    </row>
    <row r="62" spans="2:10" ht="58.5" customHeight="1">
      <c r="B62" s="256" t="s">
        <v>3973</v>
      </c>
      <c r="C62" s="256" t="s">
        <v>3958</v>
      </c>
      <c r="D62" s="257" t="s">
        <v>2906</v>
      </c>
      <c r="E62" s="257" t="s">
        <v>2907</v>
      </c>
      <c r="F62" s="256" t="s">
        <v>454</v>
      </c>
      <c r="G62" s="257" t="str">
        <f t="shared" si="2"/>
        <v>99.5th Joint Quantile Exceedance Probability should normally be between 0.5% AND  0.0025%. Outside of this threshold implies there is a negative dependence at the 99.5 precentile</v>
      </c>
      <c r="H62" s="257"/>
      <c r="I62" s="328" t="s">
        <v>3893</v>
      </c>
      <c r="J62" s="619" t="s">
        <v>611</v>
      </c>
    </row>
    <row r="63" spans="2:10" ht="58.5" customHeight="1">
      <c r="B63" s="256" t="s">
        <v>3974</v>
      </c>
      <c r="C63" s="349" t="s">
        <v>3975</v>
      </c>
      <c r="D63" s="257" t="s">
        <v>3976</v>
      </c>
      <c r="E63" s="257" t="s">
        <v>3977</v>
      </c>
      <c r="F63" s="256" t="s">
        <v>3978</v>
      </c>
      <c r="G63" s="257" t="s">
        <v>3976</v>
      </c>
      <c r="H63" s="257"/>
      <c r="I63" s="434" t="s">
        <v>3979</v>
      </c>
      <c r="J63" s="619" t="s">
        <v>611</v>
      </c>
    </row>
    <row r="64" spans="2:10" ht="59.1" customHeight="1">
      <c r="B64" s="256" t="s">
        <v>3980</v>
      </c>
      <c r="C64" s="327" t="s">
        <v>3981</v>
      </c>
      <c r="D64" s="257" t="s">
        <v>3982</v>
      </c>
      <c r="E64" s="257" t="s">
        <v>3983</v>
      </c>
      <c r="F64" s="256" t="s">
        <v>446</v>
      </c>
      <c r="G64" s="257" t="s">
        <v>3984</v>
      </c>
      <c r="H64" s="257"/>
      <c r="I64" s="434" t="s">
        <v>3985</v>
      </c>
      <c r="J64" s="525" t="s">
        <v>611</v>
      </c>
    </row>
    <row r="65" spans="2:10" ht="59.1" customHeight="1">
      <c r="B65" s="256" t="s">
        <v>3986</v>
      </c>
      <c r="C65" s="256" t="s">
        <v>1361</v>
      </c>
      <c r="D65" s="257" t="s">
        <v>3987</v>
      </c>
      <c r="E65" s="257" t="s">
        <v>3988</v>
      </c>
      <c r="F65" s="256" t="s">
        <v>446</v>
      </c>
      <c r="G65" s="257" t="s">
        <v>3989</v>
      </c>
      <c r="H65" s="257"/>
      <c r="I65" s="434" t="s">
        <v>3985</v>
      </c>
      <c r="J65" s="619" t="s">
        <v>611</v>
      </c>
    </row>
    <row r="66" spans="2:10" ht="59.1" customHeight="1">
      <c r="B66" s="256" t="s">
        <v>3990</v>
      </c>
      <c r="C66" s="256" t="s">
        <v>1376</v>
      </c>
      <c r="D66" s="257" t="s">
        <v>3991</v>
      </c>
      <c r="E66" s="257" t="s">
        <v>3992</v>
      </c>
      <c r="F66" s="256" t="s">
        <v>446</v>
      </c>
      <c r="G66" s="257" t="s">
        <v>3989</v>
      </c>
      <c r="H66" s="257"/>
      <c r="I66" s="434" t="s">
        <v>3985</v>
      </c>
      <c r="J66" s="619" t="s">
        <v>611</v>
      </c>
    </row>
    <row r="67" spans="2:10" ht="59.1" customHeight="1">
      <c r="B67" s="256" t="s">
        <v>3993</v>
      </c>
      <c r="C67" s="256" t="s">
        <v>1376</v>
      </c>
      <c r="D67" s="257" t="s">
        <v>3991</v>
      </c>
      <c r="E67" s="257" t="s">
        <v>3994</v>
      </c>
      <c r="F67" s="256" t="s">
        <v>454</v>
      </c>
      <c r="G67" s="257" t="s">
        <v>3995</v>
      </c>
      <c r="H67" s="257"/>
      <c r="I67" s="434" t="s">
        <v>3985</v>
      </c>
      <c r="J67" s="619" t="s">
        <v>611</v>
      </c>
    </row>
    <row r="68" spans="2:10" ht="37.5">
      <c r="B68" s="256" t="s">
        <v>3996</v>
      </c>
      <c r="C68" s="256" t="s">
        <v>744</v>
      </c>
      <c r="D68" s="257" t="s">
        <v>2276</v>
      </c>
      <c r="E68" s="257" t="s">
        <v>3997</v>
      </c>
      <c r="F68" s="256" t="s">
        <v>446</v>
      </c>
      <c r="G68" s="257" t="s">
        <v>3998</v>
      </c>
      <c r="H68" s="257" t="s">
        <v>3999</v>
      </c>
      <c r="I68" s="327"/>
      <c r="J68" s="619" t="s">
        <v>611</v>
      </c>
    </row>
    <row r="69" spans="2:10" ht="24.95">
      <c r="B69" s="256" t="s">
        <v>4000</v>
      </c>
      <c r="C69" s="256" t="s">
        <v>818</v>
      </c>
      <c r="D69" s="257" t="s">
        <v>2294</v>
      </c>
      <c r="E69" s="257" t="s">
        <v>957</v>
      </c>
      <c r="F69" s="256" t="s">
        <v>454</v>
      </c>
      <c r="G69" s="257" t="s">
        <v>4001</v>
      </c>
      <c r="H69" s="257"/>
      <c r="I69" s="327"/>
      <c r="J69" s="619" t="s">
        <v>611</v>
      </c>
    </row>
    <row r="70" spans="2:10" ht="37.5">
      <c r="B70" s="256" t="s">
        <v>4002</v>
      </c>
      <c r="C70" s="256" t="s">
        <v>818</v>
      </c>
      <c r="D70" s="257" t="s">
        <v>2294</v>
      </c>
      <c r="E70" s="257" t="s">
        <v>4003</v>
      </c>
      <c r="F70" s="256" t="s">
        <v>446</v>
      </c>
      <c r="G70" s="257" t="s">
        <v>4004</v>
      </c>
      <c r="H70" s="257" t="s">
        <v>4005</v>
      </c>
      <c r="I70" s="327"/>
      <c r="J70" s="619" t="s">
        <v>611</v>
      </c>
    </row>
    <row r="71" spans="2:10" ht="24.95">
      <c r="B71" s="256" t="s">
        <v>4006</v>
      </c>
      <c r="C71" s="256" t="s">
        <v>2748</v>
      </c>
      <c r="D71" s="257" t="s">
        <v>4007</v>
      </c>
      <c r="E71" s="257" t="s">
        <v>2613</v>
      </c>
      <c r="F71" s="256" t="s">
        <v>454</v>
      </c>
      <c r="G71" s="257" t="s">
        <v>4008</v>
      </c>
      <c r="H71" s="257" t="s">
        <v>4009</v>
      </c>
      <c r="I71" s="327"/>
      <c r="J71" s="619" t="s">
        <v>611</v>
      </c>
    </row>
    <row r="72" spans="2:10" ht="24.95">
      <c r="B72" s="256" t="s">
        <v>4010</v>
      </c>
      <c r="C72" s="256" t="s">
        <v>2748</v>
      </c>
      <c r="D72" s="257" t="s">
        <v>4007</v>
      </c>
      <c r="E72" s="257" t="s">
        <v>2613</v>
      </c>
      <c r="F72" s="256" t="s">
        <v>454</v>
      </c>
      <c r="G72" s="257" t="s">
        <v>4008</v>
      </c>
      <c r="H72" s="257" t="s">
        <v>4009</v>
      </c>
      <c r="I72" s="327"/>
      <c r="J72" s="619" t="s">
        <v>611</v>
      </c>
    </row>
    <row r="73" spans="2:10" ht="24.95">
      <c r="B73" s="256" t="s">
        <v>4011</v>
      </c>
      <c r="C73" s="256" t="s">
        <v>2420</v>
      </c>
      <c r="D73" s="257" t="s">
        <v>4007</v>
      </c>
      <c r="E73" s="257" t="s">
        <v>2768</v>
      </c>
      <c r="F73" s="256" t="s">
        <v>454</v>
      </c>
      <c r="G73" s="257" t="s">
        <v>4008</v>
      </c>
      <c r="H73" s="257" t="s">
        <v>4012</v>
      </c>
      <c r="I73" s="328"/>
      <c r="J73" s="336" t="s">
        <v>611</v>
      </c>
    </row>
  </sheetData>
  <mergeCells count="1">
    <mergeCell ref="B2:J2"/>
  </mergeCells>
  <conditionalFormatting sqref="B63:G64 B4:E11">
    <cfRule type="expression" dxfId="32" priority="217">
      <formula>OR($J4="New",$J4="Updated")</formula>
    </cfRule>
  </conditionalFormatting>
  <conditionalFormatting sqref="B71:G71">
    <cfRule type="expression" dxfId="31" priority="25">
      <formula>OR($J71="New",$J71="Updated")</formula>
    </cfRule>
  </conditionalFormatting>
  <conditionalFormatting sqref="B12:H12 B14:H15">
    <cfRule type="expression" dxfId="30" priority="205">
      <formula>OR($J12="New",$J12="Updated")</formula>
    </cfRule>
  </conditionalFormatting>
  <conditionalFormatting sqref="B13:H13 G8:I10">
    <cfRule type="expression" dxfId="29" priority="312">
      <formula>OR($J8="New",$J8="Updated")</formula>
    </cfRule>
  </conditionalFormatting>
  <conditionalFormatting sqref="B15:H15">
    <cfRule type="expression" dxfId="28" priority="85">
      <formula>OR($I15="New",$I15="Updated")</formula>
    </cfRule>
  </conditionalFormatting>
  <conditionalFormatting sqref="B16:I62">
    <cfRule type="expression" dxfId="27" priority="61">
      <formula>OR($J16="New",$J16="Updated")</formula>
    </cfRule>
  </conditionalFormatting>
  <conditionalFormatting sqref="B65:I70">
    <cfRule type="expression" dxfId="26" priority="36">
      <formula>OR($J65="New",$J65="Updated")</formula>
    </cfRule>
  </conditionalFormatting>
  <conditionalFormatting sqref="B72:I73">
    <cfRule type="expression" dxfId="25" priority="5">
      <formula>OR($J72="New",$J72="Updated")</formula>
    </cfRule>
  </conditionalFormatting>
  <conditionalFormatting sqref="E72">
    <cfRule type="expression" dxfId="24" priority="17">
      <formula>OR($K72="New",$K72="Updated")</formula>
    </cfRule>
  </conditionalFormatting>
  <conditionalFormatting sqref="F4:F15">
    <cfRule type="cellIs" dxfId="23" priority="201" stopIfTrue="1" operator="equal">
      <formula>"Validation"</formula>
    </cfRule>
    <cfRule type="cellIs" dxfId="22" priority="202" operator="equal">
      <formula>"Pre-populated"</formula>
    </cfRule>
  </conditionalFormatting>
  <conditionalFormatting sqref="F9:F10">
    <cfRule type="expression" dxfId="21" priority="213">
      <formula>OR($J9="New",$J9="Updated")</formula>
    </cfRule>
  </conditionalFormatting>
  <conditionalFormatting sqref="F13:F15">
    <cfRule type="cellIs" dxfId="20" priority="292" stopIfTrue="1" operator="equal">
      <formula>"Validation"</formula>
    </cfRule>
    <cfRule type="cellIs" dxfId="19" priority="293" operator="equal">
      <formula>"Pre-populated"</formula>
    </cfRule>
  </conditionalFormatting>
  <conditionalFormatting sqref="F15:F72">
    <cfRule type="cellIs" dxfId="18" priority="13" stopIfTrue="1" operator="equal">
      <formula>"Validation"</formula>
    </cfRule>
    <cfRule type="cellIs" dxfId="17" priority="14" operator="equal">
      <formula>"Pre-populated"</formula>
    </cfRule>
  </conditionalFormatting>
  <conditionalFormatting sqref="F72:F73">
    <cfRule type="cellIs" dxfId="16" priority="1" stopIfTrue="1" operator="equal">
      <formula>"Validation"</formula>
    </cfRule>
  </conditionalFormatting>
  <conditionalFormatting sqref="F73">
    <cfRule type="cellIs" dxfId="15" priority="2" operator="equal">
      <formula>"Pre-populated"</formula>
    </cfRule>
  </conditionalFormatting>
  <conditionalFormatting sqref="F72:G72">
    <cfRule type="expression" dxfId="14" priority="18">
      <formula>OR($J72="New",$J72="Updated")</formula>
    </cfRule>
  </conditionalFormatting>
  <conditionalFormatting sqref="F4:H7">
    <cfRule type="expression" dxfId="13" priority="229">
      <formula>OR($J4="New",$J4="Updated")</formula>
    </cfRule>
  </conditionalFormatting>
  <conditionalFormatting sqref="F8:I8">
    <cfRule type="expression" dxfId="12" priority="224">
      <formula>OR($J8="New",$J8="Updated")</formula>
    </cfRule>
  </conditionalFormatting>
  <conditionalFormatting sqref="F11:I11">
    <cfRule type="expression" dxfId="11" priority="296">
      <formula>OR($J11="New",$J11="Updated")</formula>
    </cfRule>
  </conditionalFormatting>
  <conditionalFormatting sqref="H3">
    <cfRule type="expression" dxfId="10" priority="210">
      <formula>OR($J3="New",$J3="Updated")</formula>
    </cfRule>
  </conditionalFormatting>
  <conditionalFormatting sqref="H64">
    <cfRule type="expression" dxfId="9" priority="37">
      <formula>OR($J64="New",$J64="Updated")</formula>
    </cfRule>
  </conditionalFormatting>
  <conditionalFormatting sqref="H63:I63">
    <cfRule type="expression" dxfId="8" priority="48">
      <formula>OR($J63="New",$J63="Updated")</formula>
    </cfRule>
  </conditionalFormatting>
  <conditionalFormatting sqref="H71:I72">
    <cfRule type="expression" dxfId="7" priority="15">
      <formula>OR($J71="New",$J71="Updated")</formula>
    </cfRule>
  </conditionalFormatting>
  <conditionalFormatting sqref="I4:I10">
    <cfRule type="expression" dxfId="6" priority="225">
      <formula>OR($J4="New",$J4="Updated")</formula>
    </cfRule>
  </conditionalFormatting>
  <conditionalFormatting sqref="I12:I15">
    <cfRule type="expression" dxfId="5" priority="91">
      <formula>OR($J12="New",$J12="Updated")</formula>
    </cfRule>
  </conditionalFormatting>
  <conditionalFormatting sqref="I15">
    <cfRule type="cellIs" dxfId="4" priority="88" operator="equal">
      <formula>"Updated"</formula>
    </cfRule>
    <cfRule type="cellIs" dxfId="3" priority="89" operator="equal">
      <formula>"New"</formula>
    </cfRule>
  </conditionalFormatting>
  <conditionalFormatting sqref="I64:I67">
    <cfRule type="expression" dxfId="2" priority="31">
      <formula>OR($J64="New",$J64="Updated")</formula>
    </cfRule>
  </conditionalFormatting>
  <conditionalFormatting sqref="J4:J73">
    <cfRule type="cellIs" dxfId="1" priority="3" operator="equal">
      <formula>"Updated"</formula>
    </cfRule>
    <cfRule type="cellIs" dxfId="0" priority="4"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23CEA6-27CD-4316-A7E7-91F1808350D5}">
          <x14:formula1>
            <xm:f>RS_ValueSource!$E$46:$E$48</xm:f>
          </x14:formula1>
          <xm:sqref>J4:J14 I15 J16:J73</xm:sqref>
        </x14:dataValidation>
        <x14:dataValidation type="list" allowBlank="1" showInputMessage="1" showErrorMessage="1" xr:uid="{5C7C4C2F-F998-49AC-A874-3271303CB5D9}">
          <x14:formula1>
            <xm:f>RS_ValueSource!$E$49:$E$52</xm:f>
          </x14:formula1>
          <xm:sqref>F4:F64 F68:F73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U46"/>
  <sheetViews>
    <sheetView showGridLines="0" zoomScale="70" zoomScaleNormal="70" workbookViewId="0"/>
  </sheetViews>
  <sheetFormatPr defaultColWidth="10.42578125" defaultRowHeight="14.45"/>
  <cols>
    <col min="1" max="1" width="2" style="2" customWidth="1"/>
    <col min="2" max="2" width="2.7109375" style="2" customWidth="1"/>
    <col min="3" max="3" width="2.5703125" style="2" customWidth="1"/>
    <col min="4" max="4" width="3.28515625" style="2" customWidth="1"/>
    <col min="5" max="5" width="3.7109375" style="2" customWidth="1"/>
    <col min="6" max="6" width="22.7109375" style="2" customWidth="1"/>
    <col min="7" max="7" width="32.7109375" style="2" customWidth="1"/>
    <col min="8" max="8" width="18.28515625" style="2" customWidth="1"/>
    <col min="9" max="9" width="14.7109375" style="2" customWidth="1"/>
    <col min="10" max="10" width="10.42578125" style="2"/>
    <col min="11" max="11" width="24.7109375" style="2" customWidth="1"/>
    <col min="12" max="12" width="7.7109375" style="2" customWidth="1"/>
    <col min="13" max="13" width="5.28515625" style="2" hidden="1" customWidth="1"/>
    <col min="14" max="19" width="10.42578125" style="2"/>
    <col min="20" max="20" width="16" style="2" customWidth="1"/>
    <col min="21" max="16384" width="10.42578125" style="2"/>
  </cols>
  <sheetData>
    <row r="1" spans="1:14" ht="15.95">
      <c r="A1" s="3"/>
      <c r="B1" s="616"/>
      <c r="C1" s="616"/>
      <c r="D1" s="616"/>
      <c r="E1" s="616"/>
      <c r="F1" s="616"/>
      <c r="G1" s="616"/>
      <c r="H1" s="616"/>
      <c r="I1" s="616"/>
      <c r="J1" s="616"/>
      <c r="K1" s="616"/>
      <c r="L1" s="616"/>
      <c r="M1" s="616"/>
      <c r="N1" s="616"/>
    </row>
    <row r="2" spans="1:14" ht="15.95">
      <c r="A2" s="3"/>
      <c r="B2" s="616"/>
      <c r="C2" s="616"/>
      <c r="D2" s="616"/>
      <c r="E2" s="616"/>
      <c r="F2" s="616"/>
      <c r="G2" s="616"/>
      <c r="H2" s="616"/>
      <c r="I2" s="616"/>
      <c r="J2" s="616"/>
      <c r="K2" s="616"/>
      <c r="L2" s="616"/>
      <c r="M2" s="616"/>
      <c r="N2" s="616"/>
    </row>
    <row r="3" spans="1:14" ht="15.95">
      <c r="A3" s="3"/>
      <c r="B3" s="616"/>
      <c r="C3" s="616"/>
      <c r="D3" s="616"/>
      <c r="E3" s="616"/>
      <c r="F3" s="616"/>
      <c r="G3" s="616"/>
      <c r="H3" s="616"/>
      <c r="I3" s="616"/>
      <c r="J3" s="616"/>
      <c r="K3" s="616"/>
      <c r="L3" s="616"/>
      <c r="M3" s="616"/>
      <c r="N3" s="616"/>
    </row>
    <row r="5" spans="1:14" ht="25.5" customHeight="1">
      <c r="A5" s="616"/>
      <c r="B5" s="33"/>
      <c r="C5" s="676" t="s">
        <v>365</v>
      </c>
      <c r="D5" s="676"/>
      <c r="E5" s="676"/>
      <c r="F5" s="676"/>
      <c r="G5" s="676"/>
      <c r="H5" s="33"/>
      <c r="I5" s="622"/>
      <c r="J5" s="622"/>
      <c r="K5" s="8" t="s">
        <v>395</v>
      </c>
      <c r="L5" s="9" t="str">
        <f>'010'!E8</f>
        <v>1234</v>
      </c>
      <c r="M5" s="616"/>
      <c r="N5" s="616"/>
    </row>
    <row r="6" spans="1:14" ht="15" customHeight="1">
      <c r="A6" s="616"/>
      <c r="B6" s="616"/>
      <c r="C6" s="616"/>
      <c r="D6" s="616"/>
      <c r="E6" s="616"/>
      <c r="F6" s="616"/>
      <c r="G6" s="616"/>
      <c r="H6" s="616"/>
      <c r="I6" s="616"/>
      <c r="J6" s="616"/>
      <c r="K6" s="623"/>
      <c r="L6" s="616"/>
      <c r="M6" s="616"/>
      <c r="N6" s="616"/>
    </row>
    <row r="7" spans="1:14" ht="25.5" customHeight="1">
      <c r="A7" s="616"/>
      <c r="B7" s="616"/>
      <c r="C7" s="616"/>
      <c r="D7" s="616"/>
      <c r="E7" s="6" t="s">
        <v>396</v>
      </c>
      <c r="F7" s="6"/>
      <c r="G7" s="622"/>
      <c r="H7" s="622"/>
      <c r="I7" s="622"/>
      <c r="J7" s="622"/>
      <c r="K7" s="622"/>
      <c r="L7" s="616"/>
      <c r="M7" s="616"/>
      <c r="N7" s="616"/>
    </row>
    <row r="8" spans="1:14" ht="18" customHeight="1">
      <c r="A8" s="3"/>
      <c r="B8" s="616"/>
      <c r="C8" s="616"/>
      <c r="D8" s="616"/>
      <c r="E8" s="616"/>
      <c r="F8" s="22"/>
      <c r="G8" s="35"/>
      <c r="H8" s="616"/>
      <c r="I8" s="616"/>
      <c r="J8" s="616"/>
      <c r="K8" s="616"/>
      <c r="L8" s="616"/>
      <c r="M8" s="616"/>
      <c r="N8" s="616"/>
    </row>
    <row r="9" spans="1:14" ht="20.25" customHeight="1">
      <c r="A9" s="3"/>
      <c r="B9" s="616"/>
      <c r="C9" s="616"/>
      <c r="D9" s="616"/>
      <c r="E9" s="693"/>
      <c r="F9" s="694"/>
      <c r="G9" s="694"/>
      <c r="H9" s="694"/>
      <c r="I9" s="694"/>
      <c r="J9" s="694"/>
      <c r="K9" s="694"/>
      <c r="L9" s="616"/>
      <c r="M9" s="616"/>
      <c r="N9" s="616"/>
    </row>
    <row r="10" spans="1:14" ht="18" customHeight="1">
      <c r="A10" s="3"/>
      <c r="B10" s="616"/>
      <c r="C10" s="616"/>
      <c r="D10" s="616"/>
      <c r="E10" s="624"/>
      <c r="F10" s="625"/>
      <c r="G10" s="625"/>
      <c r="H10" s="625"/>
      <c r="I10" s="625"/>
      <c r="J10" s="625"/>
      <c r="K10" s="617"/>
      <c r="L10" s="616"/>
      <c r="M10" s="616"/>
      <c r="N10" s="616"/>
    </row>
    <row r="11" spans="1:14">
      <c r="A11" s="616"/>
      <c r="B11" s="616"/>
      <c r="C11" s="616"/>
      <c r="D11" s="616"/>
      <c r="E11" s="695" t="s">
        <v>397</v>
      </c>
      <c r="F11" s="696"/>
      <c r="G11" s="37"/>
      <c r="H11" s="37"/>
      <c r="I11" s="616"/>
      <c r="J11" s="616"/>
      <c r="K11" s="617"/>
      <c r="L11" s="616"/>
      <c r="M11" s="616"/>
      <c r="N11" s="616"/>
    </row>
    <row r="12" spans="1:14" ht="60.75" customHeight="1">
      <c r="A12" s="616"/>
      <c r="B12" s="616"/>
      <c r="C12" s="616"/>
      <c r="D12" s="616"/>
      <c r="E12" s="36"/>
      <c r="F12" s="432" t="s">
        <v>398</v>
      </c>
      <c r="G12" s="347"/>
      <c r="H12" s="37"/>
      <c r="I12" s="616"/>
      <c r="J12" s="616"/>
      <c r="K12" s="524" t="s">
        <v>399</v>
      </c>
      <c r="L12" s="616"/>
      <c r="M12" s="616"/>
      <c r="N12" s="626"/>
    </row>
    <row r="13" spans="1:14" ht="12.75" customHeight="1">
      <c r="A13" s="616"/>
      <c r="B13" s="616"/>
      <c r="C13" s="616"/>
      <c r="D13" s="616"/>
      <c r="E13" s="627"/>
      <c r="F13" s="38"/>
      <c r="G13" s="37"/>
      <c r="H13" s="37"/>
      <c r="I13" s="616"/>
      <c r="J13" s="616"/>
      <c r="K13" s="617"/>
      <c r="L13" s="616"/>
      <c r="M13" s="616"/>
      <c r="N13" s="616"/>
    </row>
    <row r="14" spans="1:14" ht="25.5" customHeight="1">
      <c r="A14" s="616"/>
      <c r="B14" s="616"/>
      <c r="C14" s="616"/>
      <c r="D14" s="616"/>
      <c r="E14" s="685" t="s">
        <v>400</v>
      </c>
      <c r="F14" s="686"/>
      <c r="G14" s="686"/>
      <c r="H14" s="686"/>
      <c r="I14" s="686"/>
      <c r="J14" s="686"/>
      <c r="K14" s="348" t="s">
        <v>401</v>
      </c>
      <c r="L14" s="692"/>
      <c r="M14" s="616"/>
      <c r="N14" s="616"/>
    </row>
    <row r="15" spans="1:14" ht="12.75" customHeight="1">
      <c r="A15" s="616"/>
      <c r="B15" s="616"/>
      <c r="C15" s="616"/>
      <c r="D15" s="616"/>
      <c r="E15" s="39"/>
      <c r="F15" s="616"/>
      <c r="G15" s="38"/>
      <c r="H15" s="40"/>
      <c r="I15" s="616"/>
      <c r="J15" s="616"/>
      <c r="K15" s="617"/>
      <c r="L15" s="692"/>
      <c r="M15" s="616"/>
      <c r="N15" s="616"/>
    </row>
    <row r="16" spans="1:14" ht="25.5" customHeight="1">
      <c r="A16" s="616"/>
      <c r="B16" s="616"/>
      <c r="C16" s="616"/>
      <c r="D16" s="616"/>
      <c r="E16" s="685" t="s">
        <v>402</v>
      </c>
      <c r="F16" s="686"/>
      <c r="G16" s="686"/>
      <c r="H16" s="686"/>
      <c r="I16" s="686"/>
      <c r="J16" s="686"/>
      <c r="K16" s="348" t="s">
        <v>401</v>
      </c>
      <c r="L16" s="692"/>
      <c r="M16" s="616"/>
      <c r="N16" s="616"/>
    </row>
    <row r="17" spans="1:21" ht="12.75" customHeight="1">
      <c r="A17" s="616"/>
      <c r="B17" s="616"/>
      <c r="C17" s="616"/>
      <c r="D17" s="616"/>
      <c r="E17" s="39"/>
      <c r="F17" s="616"/>
      <c r="G17" s="38"/>
      <c r="H17" s="616"/>
      <c r="I17" s="616"/>
      <c r="J17" s="616"/>
      <c r="K17" s="617"/>
      <c r="L17" s="616"/>
      <c r="M17" s="616"/>
      <c r="N17" s="616"/>
      <c r="O17" s="616"/>
      <c r="P17" s="616"/>
      <c r="Q17" s="616"/>
      <c r="R17" s="616"/>
      <c r="S17" s="616"/>
      <c r="T17" s="616"/>
      <c r="U17" s="616"/>
    </row>
    <row r="18" spans="1:21" ht="42" customHeight="1">
      <c r="A18" s="616"/>
      <c r="B18" s="616"/>
      <c r="C18" s="616"/>
      <c r="D18" s="616"/>
      <c r="E18" s="685" t="s">
        <v>403</v>
      </c>
      <c r="F18" s="686"/>
      <c r="G18" s="686"/>
      <c r="H18" s="686"/>
      <c r="I18" s="686"/>
      <c r="J18" s="687"/>
      <c r="K18" s="348" t="s">
        <v>404</v>
      </c>
      <c r="L18" s="616"/>
      <c r="M18" s="616"/>
      <c r="N18" s="616"/>
      <c r="O18" s="616"/>
      <c r="P18" s="616"/>
      <c r="Q18" s="616"/>
      <c r="R18" s="616"/>
      <c r="S18" s="616"/>
      <c r="T18" s="616"/>
      <c r="U18" s="616"/>
    </row>
    <row r="19" spans="1:21" ht="12.75" customHeight="1">
      <c r="A19" s="616"/>
      <c r="B19" s="616"/>
      <c r="C19" s="616"/>
      <c r="D19" s="616"/>
      <c r="E19" s="39"/>
      <c r="F19" s="616"/>
      <c r="G19" s="38"/>
      <c r="H19" s="616"/>
      <c r="I19" s="616"/>
      <c r="J19" s="616"/>
      <c r="K19" s="617"/>
      <c r="L19" s="616"/>
      <c r="M19" s="616"/>
      <c r="N19" s="616"/>
      <c r="O19" s="616"/>
      <c r="P19" s="616"/>
      <c r="Q19" s="616"/>
      <c r="R19" s="616"/>
      <c r="S19" s="616"/>
      <c r="T19" s="616"/>
      <c r="U19" s="616"/>
    </row>
    <row r="20" spans="1:21" ht="25.5" customHeight="1">
      <c r="A20" s="616"/>
      <c r="B20" s="616"/>
      <c r="C20" s="616"/>
      <c r="D20" s="616"/>
      <c r="E20" s="685" t="s">
        <v>405</v>
      </c>
      <c r="F20" s="686"/>
      <c r="G20" s="686"/>
      <c r="H20" s="686"/>
      <c r="I20" s="686"/>
      <c r="J20" s="687"/>
      <c r="K20" s="348" t="s">
        <v>406</v>
      </c>
      <c r="L20" s="616"/>
      <c r="M20" s="518" t="s">
        <v>407</v>
      </c>
      <c r="N20" s="684" t="str">
        <f>"FX Note: Submissions made to February "&amp;RIGHT(spec_title,4)&amp;" should all be made at the SBF/June "&amp;RIGHT(spec_title,4)-1&amp;" rate, any submissions from March should be at the Year-End "&amp;RIGHT(spec_title,4)-1&amp;" rate."</f>
        <v>FX Note: Submissions made to February 2027 should all be made at the SBF/June 2026 rate, any submissions from March should be at the Year-End 2026 rate.</v>
      </c>
      <c r="O20" s="684"/>
      <c r="P20" s="684"/>
      <c r="Q20" s="684"/>
      <c r="R20" s="684"/>
      <c r="S20" s="684"/>
      <c r="T20" s="684"/>
      <c r="U20" s="616"/>
    </row>
    <row r="21" spans="1:21" ht="12.75" customHeight="1">
      <c r="A21" s="616"/>
      <c r="B21" s="616"/>
      <c r="C21" s="616"/>
      <c r="D21" s="616"/>
      <c r="E21" s="39"/>
      <c r="F21" s="41"/>
      <c r="G21" s="42"/>
      <c r="H21" s="616"/>
      <c r="I21" s="616"/>
      <c r="J21" s="616"/>
      <c r="K21" s="617"/>
      <c r="L21" s="616"/>
      <c r="M21" s="616"/>
      <c r="N21" s="616"/>
      <c r="O21" s="616"/>
      <c r="P21" s="616"/>
      <c r="Q21" s="616"/>
      <c r="R21" s="616"/>
      <c r="S21" s="616"/>
      <c r="T21" s="616"/>
      <c r="U21" s="616"/>
    </row>
    <row r="22" spans="1:21" s="31" customFormat="1" ht="33.6" customHeight="1">
      <c r="A22" s="618"/>
      <c r="B22" s="618"/>
      <c r="C22" s="43"/>
      <c r="D22" s="43"/>
      <c r="E22" s="685" t="s">
        <v>408</v>
      </c>
      <c r="F22" s="686"/>
      <c r="G22" s="686"/>
      <c r="H22" s="686"/>
      <c r="I22" s="686"/>
      <c r="J22" s="687"/>
      <c r="K22" s="348" t="s">
        <v>409</v>
      </c>
      <c r="L22" s="618"/>
      <c r="M22" s="618"/>
      <c r="N22" s="618"/>
      <c r="O22" s="618"/>
      <c r="P22" s="618"/>
      <c r="Q22" s="618"/>
      <c r="R22" s="618"/>
      <c r="S22" s="618"/>
      <c r="T22" s="618"/>
      <c r="U22" s="618"/>
    </row>
    <row r="23" spans="1:21" s="616" customFormat="1" ht="12.75" customHeight="1">
      <c r="E23" s="39"/>
      <c r="F23" s="41"/>
      <c r="G23" s="42"/>
      <c r="K23" s="617"/>
    </row>
    <row r="24" spans="1:21" s="618" customFormat="1" ht="33" customHeight="1">
      <c r="C24" s="43"/>
      <c r="D24" s="43"/>
      <c r="E24" s="685" t="s">
        <v>410</v>
      </c>
      <c r="F24" s="686"/>
      <c r="G24" s="686"/>
      <c r="H24" s="686"/>
      <c r="I24" s="686"/>
      <c r="J24" s="687"/>
      <c r="K24" s="348" t="s">
        <v>411</v>
      </c>
      <c r="N24" s="616"/>
      <c r="O24" s="616"/>
      <c r="P24" s="616"/>
      <c r="Q24" s="616"/>
      <c r="R24" s="616"/>
      <c r="S24" s="616"/>
      <c r="T24" s="616"/>
      <c r="U24" s="616"/>
    </row>
    <row r="25" spans="1:21" s="31" customFormat="1" ht="12.75" customHeight="1">
      <c r="A25" s="618"/>
      <c r="B25" s="618"/>
      <c r="C25" s="44"/>
      <c r="D25" s="44"/>
      <c r="E25" s="628"/>
      <c r="F25" s="45"/>
      <c r="G25" s="45"/>
      <c r="H25" s="46"/>
      <c r="I25" s="629"/>
      <c r="J25" s="629"/>
      <c r="K25" s="630"/>
      <c r="L25" s="618"/>
      <c r="M25" s="618"/>
      <c r="N25" s="618"/>
      <c r="O25" s="618"/>
      <c r="P25" s="618"/>
      <c r="Q25" s="618"/>
      <c r="R25" s="618"/>
      <c r="S25" s="618"/>
      <c r="T25" s="618"/>
      <c r="U25" s="618"/>
    </row>
    <row r="26" spans="1:21" s="16" customFormat="1" ht="25.5" customHeight="1">
      <c r="D26" s="72"/>
      <c r="E26" s="73"/>
      <c r="F26" s="381"/>
      <c r="G26" s="75"/>
      <c r="H26" s="75"/>
      <c r="I26" s="75"/>
      <c r="J26" s="381"/>
      <c r="K26" s="75"/>
      <c r="L26" s="75"/>
      <c r="M26" s="75"/>
    </row>
    <row r="27" spans="1:21" ht="18" customHeight="1">
      <c r="A27" s="3"/>
      <c r="B27" s="616"/>
      <c r="C27" s="616"/>
      <c r="D27" s="616"/>
      <c r="E27" s="631"/>
      <c r="F27" s="632"/>
      <c r="G27" s="632"/>
      <c r="H27" s="632"/>
      <c r="I27" s="632"/>
      <c r="J27" s="632"/>
      <c r="K27" s="633"/>
      <c r="L27" s="616"/>
      <c r="M27" s="616"/>
      <c r="N27" s="616"/>
      <c r="O27" s="616"/>
      <c r="P27" s="616"/>
      <c r="Q27" s="616"/>
      <c r="R27" s="616"/>
      <c r="S27" s="616"/>
      <c r="T27" s="616"/>
      <c r="U27" s="616"/>
    </row>
    <row r="28" spans="1:21" ht="21" customHeight="1">
      <c r="A28" s="616"/>
      <c r="B28" s="616"/>
      <c r="C28" s="616"/>
      <c r="D28" s="616"/>
      <c r="E28" s="439" t="s">
        <v>412</v>
      </c>
      <c r="F28" s="432"/>
      <c r="G28" s="37"/>
      <c r="H28" s="37"/>
      <c r="I28" s="616"/>
      <c r="J28" s="616"/>
      <c r="K28" s="634"/>
      <c r="L28" s="616"/>
      <c r="M28" s="616"/>
      <c r="N28" s="616"/>
      <c r="O28" s="616"/>
      <c r="P28" s="616"/>
      <c r="Q28" s="616"/>
      <c r="R28" s="616"/>
      <c r="S28" s="616"/>
      <c r="T28" s="616"/>
      <c r="U28" s="616"/>
    </row>
    <row r="29" spans="1:21" ht="61.5" customHeight="1">
      <c r="A29" s="616"/>
      <c r="B29" s="616"/>
      <c r="C29" s="616"/>
      <c r="D29" s="616"/>
      <c r="E29" s="435"/>
      <c r="F29" s="440" t="s">
        <v>413</v>
      </c>
      <c r="G29" s="347"/>
      <c r="H29" s="37"/>
      <c r="I29" s="689" t="s">
        <v>414</v>
      </c>
      <c r="J29" s="690"/>
      <c r="K29" s="691"/>
      <c r="L29" s="616"/>
      <c r="M29" s="616"/>
      <c r="N29" s="626"/>
      <c r="O29" s="616"/>
      <c r="P29" s="616"/>
      <c r="Q29" s="616"/>
      <c r="R29" s="616"/>
      <c r="S29" s="616"/>
      <c r="T29" s="616"/>
      <c r="U29" s="616"/>
    </row>
    <row r="30" spans="1:21" s="16" customFormat="1" ht="16.5">
      <c r="A30" s="3"/>
      <c r="E30" s="436"/>
      <c r="F30" s="437"/>
      <c r="G30" s="437"/>
      <c r="H30" s="437"/>
      <c r="I30" s="437"/>
      <c r="J30" s="437"/>
      <c r="K30" s="438"/>
    </row>
    <row r="31" spans="1:21" s="16" customFormat="1" ht="17.45">
      <c r="A31" s="3"/>
      <c r="D31" s="52"/>
    </row>
    <row r="32" spans="1:21" s="16" customFormat="1" ht="17.649999999999999" customHeight="1">
      <c r="A32" s="3"/>
      <c r="D32" s="52"/>
      <c r="E32" s="271" t="s">
        <v>415</v>
      </c>
      <c r="I32" s="180"/>
    </row>
    <row r="33" spans="1:11" s="16" customFormat="1" ht="17.45">
      <c r="A33" s="3"/>
      <c r="D33" s="52"/>
      <c r="E33" s="271"/>
      <c r="F33" s="481" t="s">
        <v>416</v>
      </c>
    </row>
    <row r="34" spans="1:11" s="16" customFormat="1" ht="17.45">
      <c r="A34" s="3"/>
      <c r="D34" s="52"/>
      <c r="E34" s="271"/>
      <c r="F34" s="481" t="s">
        <v>417</v>
      </c>
    </row>
    <row r="35" spans="1:11" s="245" customFormat="1" ht="30" customHeight="1">
      <c r="A35" s="635"/>
      <c r="B35" s="635"/>
      <c r="C35" s="243"/>
      <c r="D35" s="243"/>
      <c r="E35" s="244"/>
      <c r="F35" s="246" t="s">
        <v>418</v>
      </c>
      <c r="G35" s="239"/>
      <c r="H35" s="239"/>
      <c r="I35" s="239"/>
      <c r="J35" s="239"/>
      <c r="K35" s="239"/>
    </row>
    <row r="36" spans="1:11" s="245" customFormat="1" ht="30" customHeight="1">
      <c r="A36" s="635"/>
      <c r="B36" s="635"/>
      <c r="C36" s="43"/>
      <c r="D36" s="43"/>
      <c r="E36" s="239"/>
      <c r="F36" s="249" t="s">
        <v>419</v>
      </c>
      <c r="G36" s="688" t="s">
        <v>420</v>
      </c>
      <c r="H36" s="688"/>
      <c r="I36" s="688"/>
      <c r="J36" s="688"/>
      <c r="K36" s="688"/>
    </row>
    <row r="37" spans="1:11" s="245" customFormat="1" ht="30" customHeight="1">
      <c r="A37" s="635"/>
      <c r="B37" s="635"/>
      <c r="C37" s="1"/>
      <c r="D37" s="1"/>
      <c r="E37" s="239"/>
      <c r="F37" s="249" t="s">
        <v>421</v>
      </c>
      <c r="G37" s="697" t="s">
        <v>422</v>
      </c>
      <c r="H37" s="698"/>
      <c r="I37" s="698"/>
      <c r="J37" s="698"/>
      <c r="K37" s="699"/>
    </row>
    <row r="38" spans="1:11" s="245" customFormat="1" ht="30" customHeight="1">
      <c r="A38" s="635"/>
      <c r="B38" s="635"/>
      <c r="C38" s="243"/>
      <c r="D38" s="243"/>
      <c r="E38" s="244"/>
      <c r="F38" s="246" t="s">
        <v>423</v>
      </c>
      <c r="G38" s="240"/>
      <c r="H38" s="240"/>
      <c r="I38" s="240"/>
      <c r="J38" s="240"/>
      <c r="K38" s="240"/>
    </row>
    <row r="39" spans="1:11" s="245" customFormat="1" ht="30" customHeight="1">
      <c r="A39" s="635"/>
      <c r="B39" s="635"/>
      <c r="C39" s="1"/>
      <c r="D39" s="1"/>
      <c r="E39" s="241"/>
      <c r="F39" s="249" t="s">
        <v>419</v>
      </c>
      <c r="G39" s="688" t="s">
        <v>424</v>
      </c>
      <c r="H39" s="688"/>
      <c r="I39" s="688"/>
      <c r="J39" s="688"/>
      <c r="K39" s="688"/>
    </row>
    <row r="40" spans="1:11" s="245" customFormat="1" ht="30" customHeight="1">
      <c r="A40" s="635"/>
      <c r="B40" s="635"/>
      <c r="C40" s="1"/>
      <c r="D40" s="1"/>
      <c r="E40" s="241"/>
      <c r="F40" s="249" t="s">
        <v>421</v>
      </c>
      <c r="G40" s="688" t="s">
        <v>425</v>
      </c>
      <c r="H40" s="688"/>
      <c r="I40" s="688"/>
      <c r="J40" s="688"/>
      <c r="K40" s="688"/>
    </row>
    <row r="41" spans="1:11" s="204" customFormat="1" ht="30" customHeight="1">
      <c r="A41" s="636"/>
      <c r="B41" s="636"/>
      <c r="C41" s="636"/>
      <c r="D41" s="636"/>
      <c r="E41" s="244"/>
      <c r="F41" s="246" t="s">
        <v>426</v>
      </c>
      <c r="G41" s="239"/>
      <c r="H41" s="239"/>
      <c r="I41" s="239"/>
      <c r="J41" s="239"/>
      <c r="K41" s="239"/>
    </row>
    <row r="42" spans="1:11" s="204" customFormat="1" ht="30" customHeight="1">
      <c r="A42" s="636"/>
      <c r="B42" s="636"/>
      <c r="C42" s="47" t="s">
        <v>427</v>
      </c>
      <c r="D42" s="636"/>
      <c r="E42" s="242"/>
      <c r="F42" s="248" t="s">
        <v>428</v>
      </c>
      <c r="G42" s="688" t="s">
        <v>429</v>
      </c>
      <c r="H42" s="688"/>
      <c r="I42" s="688"/>
      <c r="J42" s="688"/>
      <c r="K42" s="688"/>
    </row>
    <row r="43" spans="1:11" s="204" customFormat="1" ht="30" customHeight="1">
      <c r="A43" s="636"/>
      <c r="B43" s="636"/>
      <c r="C43" s="636"/>
      <c r="D43" s="636"/>
      <c r="E43" s="242"/>
      <c r="F43" s="248" t="s">
        <v>430</v>
      </c>
      <c r="G43" s="688" t="s">
        <v>431</v>
      </c>
      <c r="H43" s="688"/>
      <c r="I43" s="688"/>
      <c r="J43" s="688"/>
      <c r="K43" s="688"/>
    </row>
    <row r="44" spans="1:11" s="204" customFormat="1" ht="30" customHeight="1">
      <c r="A44" s="636"/>
      <c r="B44" s="636"/>
      <c r="C44" s="636"/>
      <c r="D44" s="636"/>
      <c r="E44" s="244"/>
      <c r="F44" s="246" t="s">
        <v>432</v>
      </c>
      <c r="G44" s="239"/>
      <c r="H44" s="239"/>
      <c r="I44" s="239"/>
      <c r="J44" s="239"/>
      <c r="K44" s="239"/>
    </row>
    <row r="45" spans="1:11" s="204" customFormat="1" ht="30" customHeight="1">
      <c r="A45" s="636"/>
      <c r="B45" s="636"/>
      <c r="C45" s="636"/>
      <c r="D45" s="636"/>
      <c r="E45" s="241"/>
      <c r="F45" s="247" t="s">
        <v>428</v>
      </c>
      <c r="G45" s="688" t="s">
        <v>433</v>
      </c>
      <c r="H45" s="688"/>
      <c r="I45" s="688"/>
      <c r="J45" s="688"/>
      <c r="K45" s="688"/>
    </row>
    <row r="46" spans="1:11" s="204" customFormat="1" ht="30" customHeight="1">
      <c r="A46" s="636"/>
      <c r="B46" s="636"/>
      <c r="C46" s="636"/>
      <c r="D46" s="636"/>
      <c r="E46" s="241"/>
      <c r="F46" s="247" t="s">
        <v>430</v>
      </c>
      <c r="G46" s="688" t="s">
        <v>434</v>
      </c>
      <c r="H46" s="688"/>
      <c r="I46" s="688"/>
      <c r="J46" s="688"/>
      <c r="K46" s="688"/>
    </row>
  </sheetData>
  <sheetProtection formatColumns="0"/>
  <mergeCells count="20">
    <mergeCell ref="G42:K42"/>
    <mergeCell ref="G43:K43"/>
    <mergeCell ref="G45:K45"/>
    <mergeCell ref="G46:K46"/>
    <mergeCell ref="G37:K37"/>
    <mergeCell ref="G39:K39"/>
    <mergeCell ref="G40:K40"/>
    <mergeCell ref="L14:L16"/>
    <mergeCell ref="C5:G5"/>
    <mergeCell ref="E9:K9"/>
    <mergeCell ref="E11:F11"/>
    <mergeCell ref="E14:J14"/>
    <mergeCell ref="E16:J16"/>
    <mergeCell ref="N20:T20"/>
    <mergeCell ref="E18:J18"/>
    <mergeCell ref="E20:J20"/>
    <mergeCell ref="E22:J22"/>
    <mergeCell ref="G36:K36"/>
    <mergeCell ref="I29:K29"/>
    <mergeCell ref="E24:J24"/>
  </mergeCells>
  <dataValidations count="3">
    <dataValidation type="decimal" operator="equal" allowBlank="1" showInputMessage="1" showErrorMessage="1" errorTitle="Error" error="One-Year Diversified Total must be equal to the sum total of the Post diversification values" sqref="F26" xr:uid="{008F18D7-3CEA-4F0E-96F0-5029DC7B0DBF}">
      <formula1>H22</formula1>
    </dataValidation>
    <dataValidation type="decimal" operator="equal" allowBlank="1" showInputMessage="1" showErrorMessage="1" errorTitle="Error" error="Ultimate Diversified Total must equal the sum total of the Post diversification Risk Categories" sqref="J26" xr:uid="{F3C8012C-B611-4B06-A40E-B4DD6F6DEADE}">
      <formula1>L22</formula1>
    </dataValidation>
    <dataValidation type="list" allowBlank="1" showInputMessage="1" showErrorMessage="1" sqref="K22 K24" xr:uid="{9C0C3C7B-EFAA-4C46-92BB-5DA9DCB09EBE}">
      <formula1>"Yes,No"</formula1>
    </dataValidation>
  </dataValidations>
  <pageMargins left="0.70866141732283472" right="0.70866141732283472" top="0.74803149606299213" bottom="0.74803149606299213" header="0.31496062992125984" footer="0.31496062992125984"/>
  <pageSetup paperSize="9" scale="91" fitToHeight="0" orientation="landscape" verticalDpi="90" r:id="rId1"/>
  <headerFooter scaleWithDoc="0">
    <oddHeader>&amp;R&amp;F</oddHeader>
    <oddFooter>&amp;L&amp;D &amp;T&amp;RPage &amp;P of &amp;N&amp;C&amp;1#&amp;"Calibri"&amp;10&amp;K000000Classification: Confidential</oddFooter>
  </headerFooter>
  <rowBreaks count="1" manualBreakCount="1">
    <brk id="34" max="11"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CE3D8CF-D22D-4731-A6CA-028CE0126004}">
          <x14:formula1>
            <xm:f>RS_ValueSource!$E$62:$E$67</xm:f>
          </x14:formula1>
          <xm:sqref>I29</xm:sqref>
        </x14:dataValidation>
        <x14:dataValidation type="list" allowBlank="1" showInputMessage="1" showErrorMessage="1" xr:uid="{211024E9-D2AE-421B-8A45-552FB07364DA}">
          <x14:formula1>
            <xm:f>RS_ValueSource!$E$53:$E$56</xm:f>
          </x14:formula1>
          <xm:sqref>K12</xm:sqref>
        </x14:dataValidation>
        <x14:dataValidation type="list" allowBlank="1" showInputMessage="1" showErrorMessage="1" xr:uid="{00000000-0002-0000-0600-000001000000}">
          <x14:formula1>
            <xm:f>RS_ValueSource!F42:F43</xm:f>
          </x14:formula1>
          <xm:sqref>K14</xm:sqref>
        </x14:dataValidation>
        <x14:dataValidation type="list" allowBlank="1" showInputMessage="1" showErrorMessage="1" xr:uid="{00000000-0002-0000-0600-000003000000}">
          <x14:formula1>
            <xm:f>RS_ValueSource!F44:F45</xm:f>
          </x14:formula1>
          <xm:sqref>K18</xm:sqref>
        </x14:dataValidation>
        <x14:dataValidation type="list" allowBlank="1" showInputMessage="1" showErrorMessage="1" xr:uid="{00000000-0002-0000-0600-000002000000}">
          <x14:formula1>
            <xm:f>RS_ValueSource!F2:F3</xm:f>
          </x14:formula1>
          <xm:sqref>K16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E19C-ACC1-4B1B-B0B5-5207FD38E281}">
  <sheetPr codeName="Sheet49">
    <pageSetUpPr fitToPage="1"/>
  </sheetPr>
  <dimension ref="B1:I16"/>
  <sheetViews>
    <sheetView zoomScale="70" zoomScaleNormal="70" zoomScaleSheetLayoutView="55" workbookViewId="0">
      <pane ySplit="3" topLeftCell="A4" activePane="bottomLeft" state="frozen"/>
      <selection pane="bottomLeft" activeCell="A4" sqref="A4"/>
      <selection activeCell="A4" sqref="A4"/>
    </sheetView>
  </sheetViews>
  <sheetFormatPr defaultColWidth="9.28515625" defaultRowHeight="14.45"/>
  <cols>
    <col min="1" max="1" width="13.5703125" style="231" customWidth="1"/>
    <col min="2" max="2" width="11.7109375" style="251" customWidth="1"/>
    <col min="3" max="3" width="15.28515625" style="251" customWidth="1"/>
    <col min="4" max="5" width="28" style="250" customWidth="1"/>
    <col min="6" max="6" width="9.7109375" style="250" customWidth="1"/>
    <col min="7" max="7" width="44.28515625" style="250" customWidth="1"/>
    <col min="8" max="8" width="40.7109375" style="250" customWidth="1"/>
    <col min="9" max="9" width="12.7109375" style="231" customWidth="1"/>
    <col min="10" max="16384" width="9.28515625" style="231"/>
  </cols>
  <sheetData>
    <row r="1" spans="2:9">
      <c r="B1" s="231"/>
      <c r="C1" s="231"/>
      <c r="D1" s="231"/>
      <c r="E1" s="231"/>
      <c r="F1" s="231"/>
      <c r="G1" s="231"/>
    </row>
    <row r="2" spans="2:9" ht="48" customHeight="1">
      <c r="B2" s="700" t="s">
        <v>435</v>
      </c>
      <c r="C2" s="701"/>
      <c r="D2" s="701"/>
      <c r="E2" s="701"/>
      <c r="F2" s="701"/>
      <c r="G2" s="701"/>
      <c r="H2" s="701"/>
      <c r="I2" s="701"/>
    </row>
    <row r="3" spans="2:9" ht="32.25" customHeight="1">
      <c r="B3" s="252" t="s">
        <v>436</v>
      </c>
      <c r="C3" s="252" t="s">
        <v>437</v>
      </c>
      <c r="D3" s="252" t="s">
        <v>438</v>
      </c>
      <c r="E3" s="252" t="s">
        <v>69</v>
      </c>
      <c r="F3" s="252" t="s">
        <v>439</v>
      </c>
      <c r="G3" s="252" t="s">
        <v>440</v>
      </c>
      <c r="H3" s="253" t="s">
        <v>441</v>
      </c>
      <c r="I3" s="252" t="s">
        <v>370</v>
      </c>
    </row>
    <row r="4" spans="2:9" ht="57.75" customHeight="1">
      <c r="B4" s="256" t="s">
        <v>442</v>
      </c>
      <c r="C4" s="327" t="s">
        <v>443</v>
      </c>
      <c r="D4" s="257" t="s">
        <v>444</v>
      </c>
      <c r="E4" s="257" t="s">
        <v>445</v>
      </c>
      <c r="F4" s="256" t="s">
        <v>446</v>
      </c>
      <c r="G4" s="257" t="s">
        <v>447</v>
      </c>
      <c r="H4" s="257" t="s">
        <v>448</v>
      </c>
      <c r="I4" s="619" t="s">
        <v>449</v>
      </c>
    </row>
    <row r="5" spans="2:9" ht="57.75" customHeight="1">
      <c r="B5" s="256" t="s">
        <v>450</v>
      </c>
      <c r="C5" s="327" t="s">
        <v>451</v>
      </c>
      <c r="D5" s="257" t="s">
        <v>452</v>
      </c>
      <c r="E5" s="257" t="s">
        <v>453</v>
      </c>
      <c r="F5" s="256" t="s">
        <v>454</v>
      </c>
      <c r="G5" s="257" t="s">
        <v>452</v>
      </c>
      <c r="H5" s="257"/>
      <c r="I5" s="619" t="s">
        <v>455</v>
      </c>
    </row>
    <row r="6" spans="2:9" ht="57.75" customHeight="1">
      <c r="B6" s="256" t="s">
        <v>456</v>
      </c>
      <c r="C6" s="327" t="s">
        <v>457</v>
      </c>
      <c r="D6" s="257" t="s">
        <v>452</v>
      </c>
      <c r="E6" s="257" t="s">
        <v>453</v>
      </c>
      <c r="F6" s="256" t="s">
        <v>454</v>
      </c>
      <c r="G6" s="257" t="s">
        <v>452</v>
      </c>
      <c r="H6" s="257"/>
      <c r="I6" s="619" t="s">
        <v>455</v>
      </c>
    </row>
    <row r="7" spans="2:9" ht="57.75" customHeight="1">
      <c r="B7" s="256" t="s">
        <v>458</v>
      </c>
      <c r="C7" s="327" t="s">
        <v>459</v>
      </c>
      <c r="D7" s="257" t="s">
        <v>460</v>
      </c>
      <c r="E7" s="257" t="s">
        <v>461</v>
      </c>
      <c r="F7" s="256" t="s">
        <v>454</v>
      </c>
      <c r="G7" s="257" t="s">
        <v>462</v>
      </c>
      <c r="H7" s="257"/>
      <c r="I7" s="619" t="s">
        <v>455</v>
      </c>
    </row>
    <row r="8" spans="2:9" ht="57.75" customHeight="1">
      <c r="B8" s="256" t="s">
        <v>463</v>
      </c>
      <c r="C8" s="327" t="s">
        <v>464</v>
      </c>
      <c r="D8" s="257" t="s">
        <v>465</v>
      </c>
      <c r="E8" s="257" t="s">
        <v>466</v>
      </c>
      <c r="F8" s="256" t="s">
        <v>454</v>
      </c>
      <c r="G8" s="257" t="s">
        <v>467</v>
      </c>
      <c r="H8" s="434"/>
      <c r="I8" s="619" t="s">
        <v>455</v>
      </c>
    </row>
    <row r="9" spans="2:9" ht="57.75" customHeight="1">
      <c r="B9" s="256" t="s">
        <v>468</v>
      </c>
      <c r="C9" s="327" t="s">
        <v>469</v>
      </c>
      <c r="D9" s="257" t="s">
        <v>470</v>
      </c>
      <c r="E9" s="257" t="s">
        <v>471</v>
      </c>
      <c r="F9" s="256" t="s">
        <v>454</v>
      </c>
      <c r="G9" s="257" t="s">
        <v>472</v>
      </c>
      <c r="H9" s="257" t="s">
        <v>473</v>
      </c>
      <c r="I9" s="619" t="s">
        <v>455</v>
      </c>
    </row>
    <row r="10" spans="2:9" ht="58.5" customHeight="1">
      <c r="B10" s="256" t="s">
        <v>474</v>
      </c>
      <c r="C10" s="327" t="s">
        <v>475</v>
      </c>
      <c r="D10" s="257" t="s">
        <v>476</v>
      </c>
      <c r="E10" s="257" t="s">
        <v>477</v>
      </c>
      <c r="F10" s="256" t="s">
        <v>454</v>
      </c>
      <c r="G10" s="257" t="s">
        <v>478</v>
      </c>
      <c r="H10" s="434"/>
      <c r="I10" s="619" t="s">
        <v>455</v>
      </c>
    </row>
    <row r="11" spans="2:9" ht="58.5" customHeight="1">
      <c r="B11" s="256" t="s">
        <v>479</v>
      </c>
      <c r="C11" s="327" t="s">
        <v>451</v>
      </c>
      <c r="D11" s="257" t="s">
        <v>480</v>
      </c>
      <c r="E11" s="257" t="s">
        <v>481</v>
      </c>
      <c r="F11" s="256" t="s">
        <v>446</v>
      </c>
      <c r="G11" s="257" t="s">
        <v>482</v>
      </c>
      <c r="H11" s="257" t="s">
        <v>483</v>
      </c>
      <c r="I11" s="619" t="s">
        <v>455</v>
      </c>
    </row>
    <row r="12" spans="2:9" ht="58.5" customHeight="1">
      <c r="B12" s="256" t="s">
        <v>484</v>
      </c>
      <c r="C12" s="327" t="s">
        <v>485</v>
      </c>
      <c r="D12" s="257" t="s">
        <v>486</v>
      </c>
      <c r="E12" s="257" t="s">
        <v>487</v>
      </c>
      <c r="F12" s="256" t="s">
        <v>446</v>
      </c>
      <c r="G12" s="257" t="s">
        <v>488</v>
      </c>
      <c r="H12" s="434"/>
      <c r="I12" s="619" t="s">
        <v>455</v>
      </c>
    </row>
    <row r="13" spans="2:9" ht="58.5" customHeight="1">
      <c r="B13" s="256" t="s">
        <v>489</v>
      </c>
      <c r="C13" s="327" t="s">
        <v>459</v>
      </c>
      <c r="D13" s="257" t="s">
        <v>490</v>
      </c>
      <c r="E13" s="257" t="s">
        <v>491</v>
      </c>
      <c r="F13" s="256" t="s">
        <v>446</v>
      </c>
      <c r="G13" s="257" t="s">
        <v>492</v>
      </c>
      <c r="H13" s="257" t="s">
        <v>493</v>
      </c>
      <c r="I13" s="619" t="s">
        <v>455</v>
      </c>
    </row>
    <row r="14" spans="2:9" ht="58.5" customHeight="1">
      <c r="B14" s="256" t="s">
        <v>494</v>
      </c>
      <c r="C14" s="327" t="s">
        <v>495</v>
      </c>
      <c r="D14" s="257" t="s">
        <v>496</v>
      </c>
      <c r="E14" s="257" t="s">
        <v>497</v>
      </c>
      <c r="F14" s="256" t="s">
        <v>446</v>
      </c>
      <c r="G14" s="257" t="s">
        <v>498</v>
      </c>
      <c r="H14" s="434"/>
      <c r="I14" s="619" t="s">
        <v>455</v>
      </c>
    </row>
    <row r="15" spans="2:9" ht="58.5" customHeight="1">
      <c r="B15" s="256" t="s">
        <v>499</v>
      </c>
      <c r="C15" s="327" t="s">
        <v>464</v>
      </c>
      <c r="D15" s="257" t="s">
        <v>500</v>
      </c>
      <c r="E15" s="257" t="s">
        <v>501</v>
      </c>
      <c r="F15" s="256" t="s">
        <v>446</v>
      </c>
      <c r="G15" s="257" t="s">
        <v>502</v>
      </c>
      <c r="H15" s="257" t="s">
        <v>503</v>
      </c>
      <c r="I15" s="619" t="s">
        <v>455</v>
      </c>
    </row>
    <row r="16" spans="2:9" ht="56.45" customHeight="1">
      <c r="B16" s="256" t="s">
        <v>504</v>
      </c>
      <c r="C16" s="327" t="s">
        <v>475</v>
      </c>
      <c r="D16" s="257" t="s">
        <v>505</v>
      </c>
      <c r="E16" s="257" t="s">
        <v>506</v>
      </c>
      <c r="F16" s="256" t="s">
        <v>446</v>
      </c>
      <c r="G16" s="257" t="s">
        <v>507</v>
      </c>
      <c r="H16" s="257" t="s">
        <v>508</v>
      </c>
      <c r="I16" s="619" t="s">
        <v>455</v>
      </c>
    </row>
  </sheetData>
  <autoFilter ref="B3:I16" xr:uid="{337EE19C-ACC1-4B1B-B0B5-5207FD38E281}">
    <sortState xmlns:xlrd2="http://schemas.microsoft.com/office/spreadsheetml/2017/richdata2" ref="B4:I16">
      <sortCondition descending="1" ref="I3:I16"/>
    </sortState>
  </autoFilter>
  <mergeCells count="1">
    <mergeCell ref="B2:I2"/>
  </mergeCells>
  <phoneticPr fontId="96" type="noConversion"/>
  <conditionalFormatting sqref="B1">
    <cfRule type="expression" dxfId="422" priority="68">
      <formula>OR($I1="New",$I1="Updated")</formula>
    </cfRule>
  </conditionalFormatting>
  <conditionalFormatting sqref="B9:B15">
    <cfRule type="expression" dxfId="421" priority="14">
      <formula>OR($I9="New",$I9="Updated")</formula>
    </cfRule>
  </conditionalFormatting>
  <conditionalFormatting sqref="B4:D13">
    <cfRule type="expression" dxfId="420" priority="22">
      <formula>OR($I4="New",$I4="Updated")</formula>
    </cfRule>
  </conditionalFormatting>
  <conditionalFormatting sqref="B16:G16">
    <cfRule type="expression" dxfId="419" priority="4">
      <formula>OR($I16="New",$I16="Updated")</formula>
    </cfRule>
  </conditionalFormatting>
  <conditionalFormatting sqref="C14:D15">
    <cfRule type="expression" dxfId="418" priority="9">
      <formula>OR($I14="New",$I14="Updated")</formula>
    </cfRule>
  </conditionalFormatting>
  <conditionalFormatting sqref="C1:H1 B3:H3 B17:H954">
    <cfRule type="expression" dxfId="417" priority="73">
      <formula>OR($I1="New",$I1="Updated")</formula>
    </cfRule>
  </conditionalFormatting>
  <conditionalFormatting sqref="E4:H15">
    <cfRule type="expression" dxfId="416" priority="10">
      <formula>OR($I4="New",$I4="Updated")</formula>
    </cfRule>
  </conditionalFormatting>
  <conditionalFormatting sqref="F1">
    <cfRule type="cellIs" dxfId="415" priority="69" stopIfTrue="1" operator="equal">
      <formula>"Validation"</formula>
    </cfRule>
    <cfRule type="cellIs" dxfId="414" priority="70" operator="equal">
      <formula>"Pre-populated"</formula>
    </cfRule>
  </conditionalFormatting>
  <conditionalFormatting sqref="F3:F954">
    <cfRule type="cellIs" dxfId="413" priority="2" stopIfTrue="1" operator="equal">
      <formula>"Validation"</formula>
    </cfRule>
    <cfRule type="cellIs" dxfId="412" priority="5" operator="equal">
      <formula>"Pre-populated"</formula>
    </cfRule>
  </conditionalFormatting>
  <conditionalFormatting sqref="H16">
    <cfRule type="expression" dxfId="411" priority="1">
      <formula>OR($I16="New",$I16="Updated")</formula>
    </cfRule>
  </conditionalFormatting>
  <conditionalFormatting sqref="I1">
    <cfRule type="cellIs" dxfId="410" priority="71" operator="equal">
      <formula>"Updated"</formula>
    </cfRule>
    <cfRule type="cellIs" dxfId="409" priority="72" operator="equal">
      <formula>"New"</formula>
    </cfRule>
  </conditionalFormatting>
  <conditionalFormatting sqref="I3:I954">
    <cfRule type="cellIs" dxfId="408" priority="6" operator="equal">
      <formula>"Updated"</formula>
    </cfRule>
    <cfRule type="cellIs" dxfId="407" priority="7" operator="equal">
      <formula>"New"</formula>
    </cfRule>
  </conditionalFormatting>
  <pageMargins left="0.70866141732283472" right="0.70866141732283472" top="0.74803149606299213" bottom="0.74803149606299213" header="0.31496062992125984" footer="0.31496062992125984"/>
  <pageSetup paperSize="9" scale="73"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5D8349F-CC57-4B5F-8A85-0469D80330F0}">
          <x14:formula1>
            <xm:f>RS_ValueSource!$E$46:$E$48</xm:f>
          </x14:formula1>
          <xm:sqref>I4:I15</xm:sqref>
        </x14:dataValidation>
        <x14:dataValidation type="list" allowBlank="1" showInputMessage="1" showErrorMessage="1" xr:uid="{468CB256-75F4-4F35-A4AA-8708E6EC2A73}">
          <x14:formula1>
            <xm:f>RS_ValueSource!$E$49:$E$52</xm:f>
          </x14:formula1>
          <xm:sqref>F4:F15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44"/>
  <sheetViews>
    <sheetView showGridLines="0"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3.7109375" style="16" customWidth="1"/>
    <col min="5" max="5" width="60.28515625" style="16" customWidth="1"/>
    <col min="6" max="13" width="24.7109375" style="16" customWidth="1"/>
    <col min="14" max="14" width="7.7109375" style="16" customWidth="1"/>
    <col min="15" max="16384" width="10.42578125" style="16"/>
  </cols>
  <sheetData>
    <row r="1" spans="1:14">
      <c r="A1" s="3"/>
    </row>
    <row r="2" spans="1:14">
      <c r="A2" s="3"/>
    </row>
    <row r="4" spans="1:14" ht="25.5" customHeight="1">
      <c r="B4" s="48"/>
      <c r="C4" s="48" t="s">
        <v>365</v>
      </c>
      <c r="D4" s="49"/>
      <c r="E4" s="49"/>
      <c r="F4" s="49"/>
      <c r="G4" s="49"/>
      <c r="H4" s="49"/>
      <c r="I4" s="49"/>
      <c r="J4" s="49"/>
      <c r="K4" s="50"/>
      <c r="L4" s="7"/>
      <c r="M4" s="7" t="s">
        <v>395</v>
      </c>
      <c r="N4" s="51" t="str">
        <f>'010'!E8</f>
        <v>1234</v>
      </c>
    </row>
    <row r="5" spans="1:14" ht="15" customHeight="1"/>
    <row r="6" spans="1:14" ht="25.5" customHeight="1">
      <c r="C6" s="52"/>
      <c r="D6" s="6" t="s">
        <v>509</v>
      </c>
      <c r="E6" s="6"/>
      <c r="F6" s="5"/>
      <c r="G6" s="5"/>
      <c r="H6" s="5"/>
      <c r="I6" s="5"/>
      <c r="J6" s="5"/>
      <c r="K6" s="5"/>
      <c r="L6" s="5"/>
      <c r="M6" s="5"/>
    </row>
    <row r="7" spans="1:14">
      <c r="E7" s="3"/>
    </row>
    <row r="8" spans="1:14" ht="15.75" customHeight="1">
      <c r="C8" s="52"/>
      <c r="D8" s="711" t="s">
        <v>510</v>
      </c>
      <c r="E8" s="711"/>
      <c r="F8" s="711"/>
      <c r="G8" s="711"/>
      <c r="H8" s="711"/>
      <c r="I8" s="711"/>
    </row>
    <row r="9" spans="1:14" ht="17.649999999999999" customHeight="1">
      <c r="D9" s="711"/>
      <c r="E9" s="711"/>
      <c r="F9" s="711"/>
      <c r="G9" s="711"/>
      <c r="H9" s="711"/>
      <c r="I9" s="711"/>
    </row>
    <row r="10" spans="1:14" ht="16.149999999999999" customHeight="1">
      <c r="A10" s="3"/>
    </row>
    <row r="11" spans="1:14" ht="16.149999999999999" customHeight="1">
      <c r="A11" s="3"/>
      <c r="D11" s="730" t="s">
        <v>511</v>
      </c>
      <c r="E11" s="730"/>
      <c r="F11" s="730"/>
      <c r="G11" s="730"/>
      <c r="H11" s="730"/>
      <c r="I11" s="730"/>
      <c r="J11" s="730"/>
      <c r="K11" s="730"/>
      <c r="L11" s="730"/>
      <c r="M11" s="730"/>
    </row>
    <row r="12" spans="1:14" ht="19.5" customHeight="1">
      <c r="A12" s="3"/>
      <c r="D12" s="730"/>
      <c r="E12" s="730"/>
      <c r="F12" s="730"/>
      <c r="G12" s="730"/>
      <c r="H12" s="730"/>
      <c r="I12" s="730"/>
      <c r="J12" s="730"/>
      <c r="K12" s="730"/>
      <c r="L12" s="730"/>
      <c r="M12" s="730"/>
    </row>
    <row r="13" spans="1:14" ht="16.149999999999999" customHeight="1">
      <c r="D13" s="716"/>
      <c r="E13" s="717"/>
      <c r="F13" s="714" t="s">
        <v>512</v>
      </c>
      <c r="G13" s="712" t="s">
        <v>513</v>
      </c>
    </row>
    <row r="14" spans="1:14" ht="16.149999999999999" customHeight="1">
      <c r="D14" s="718"/>
      <c r="E14" s="719"/>
      <c r="F14" s="715"/>
      <c r="G14" s="713"/>
    </row>
    <row r="15" spans="1:14" ht="16.149999999999999" customHeight="1">
      <c r="D15" s="1060"/>
      <c r="E15" s="1061"/>
      <c r="F15" s="54" t="s">
        <v>514</v>
      </c>
      <c r="G15" s="55" t="s">
        <v>515</v>
      </c>
    </row>
    <row r="16" spans="1:14" ht="33.950000000000003" customHeight="1">
      <c r="D16" s="56">
        <v>1</v>
      </c>
      <c r="E16" s="57" t="s">
        <v>516</v>
      </c>
      <c r="F16" s="255" t="s">
        <v>517</v>
      </c>
      <c r="G16" s="255" t="s">
        <v>518</v>
      </c>
    </row>
    <row r="17" spans="1:14" ht="33.950000000000003" customHeight="1">
      <c r="D17" s="56">
        <v>2</v>
      </c>
      <c r="E17" s="57" t="s">
        <v>519</v>
      </c>
      <c r="F17" s="323"/>
      <c r="G17" s="611" t="s">
        <v>520</v>
      </c>
    </row>
    <row r="18" spans="1:14" ht="33.950000000000003" customHeight="1">
      <c r="D18" s="56" t="s">
        <v>521</v>
      </c>
      <c r="E18" s="57" t="s">
        <v>522</v>
      </c>
      <c r="F18" s="255" t="s">
        <v>523</v>
      </c>
      <c r="G18" s="255" t="s">
        <v>523</v>
      </c>
    </row>
    <row r="19" spans="1:14" ht="34.5" customHeight="1">
      <c r="D19" s="56">
        <v>3</v>
      </c>
      <c r="E19" s="57" t="s">
        <v>524</v>
      </c>
      <c r="F19" s="323"/>
      <c r="G19" s="611" t="s">
        <v>525</v>
      </c>
    </row>
    <row r="20" spans="1:14" ht="33.950000000000003" customHeight="1">
      <c r="D20" s="59">
        <v>4</v>
      </c>
      <c r="E20" s="60" t="s">
        <v>526</v>
      </c>
      <c r="F20" s="611" t="s">
        <v>527</v>
      </c>
      <c r="G20" s="611" t="s">
        <v>528</v>
      </c>
    </row>
    <row r="21" spans="1:14" ht="16.149999999999999" customHeight="1">
      <c r="A21" s="3"/>
      <c r="D21" s="61"/>
      <c r="E21" s="62"/>
      <c r="F21" s="63"/>
      <c r="G21" s="64"/>
    </row>
    <row r="22" spans="1:14" ht="16.149999999999999" customHeight="1">
      <c r="A22" s="3"/>
      <c r="D22" s="730" t="s">
        <v>529</v>
      </c>
      <c r="E22" s="730"/>
      <c r="F22" s="730"/>
      <c r="G22" s="730"/>
      <c r="H22" s="730"/>
      <c r="I22" s="730"/>
      <c r="J22" s="730"/>
      <c r="K22" s="730"/>
      <c r="L22" s="730"/>
      <c r="M22" s="730"/>
    </row>
    <row r="23" spans="1:14" ht="20.100000000000001" customHeight="1">
      <c r="A23" s="3"/>
      <c r="D23" s="731"/>
      <c r="E23" s="731"/>
      <c r="F23" s="731"/>
      <c r="G23" s="731"/>
      <c r="H23" s="731"/>
      <c r="I23" s="731"/>
      <c r="J23" s="731"/>
      <c r="K23" s="731"/>
      <c r="L23" s="731"/>
      <c r="M23" s="731"/>
    </row>
    <row r="24" spans="1:14" ht="16.149999999999999" customHeight="1">
      <c r="D24" s="720"/>
      <c r="E24" s="721"/>
      <c r="F24" s="735" t="s">
        <v>530</v>
      </c>
      <c r="G24" s="736"/>
      <c r="H24" s="736"/>
      <c r="I24" s="744"/>
      <c r="J24" s="735" t="s">
        <v>531</v>
      </c>
      <c r="K24" s="736"/>
      <c r="L24" s="736"/>
      <c r="M24" s="737"/>
      <c r="N24" s="66"/>
    </row>
    <row r="25" spans="1:14" ht="7.5" customHeight="1">
      <c r="D25" s="722"/>
      <c r="E25" s="723"/>
      <c r="F25" s="738"/>
      <c r="G25" s="739"/>
      <c r="H25" s="739"/>
      <c r="I25" s="745"/>
      <c r="J25" s="738"/>
      <c r="K25" s="739"/>
      <c r="L25" s="739"/>
      <c r="M25" s="740"/>
      <c r="N25" s="67"/>
    </row>
    <row r="26" spans="1:14" ht="19.5" customHeight="1">
      <c r="D26" s="724"/>
      <c r="E26" s="725"/>
      <c r="F26" s="741" t="s">
        <v>532</v>
      </c>
      <c r="G26" s="742"/>
      <c r="H26" s="741" t="s">
        <v>533</v>
      </c>
      <c r="I26" s="742"/>
      <c r="J26" s="741" t="s">
        <v>532</v>
      </c>
      <c r="K26" s="742"/>
      <c r="L26" s="741" t="s">
        <v>533</v>
      </c>
      <c r="M26" s="743"/>
      <c r="N26" s="69"/>
    </row>
    <row r="27" spans="1:14" ht="16.149999999999999" customHeight="1">
      <c r="D27" s="726"/>
      <c r="E27" s="727"/>
      <c r="F27" s="53" t="s">
        <v>534</v>
      </c>
      <c r="G27" s="53" t="s">
        <v>535</v>
      </c>
      <c r="H27" s="53" t="s">
        <v>534</v>
      </c>
      <c r="I27" s="53" t="s">
        <v>535</v>
      </c>
      <c r="J27" s="53" t="s">
        <v>534</v>
      </c>
      <c r="K27" s="53" t="s">
        <v>535</v>
      </c>
      <c r="L27" s="53" t="s">
        <v>534</v>
      </c>
      <c r="M27" s="53" t="s">
        <v>535</v>
      </c>
      <c r="N27" s="69"/>
    </row>
    <row r="28" spans="1:14" ht="16.149999999999999" customHeight="1">
      <c r="D28" s="728"/>
      <c r="E28" s="729"/>
      <c r="F28" s="54" t="s">
        <v>536</v>
      </c>
      <c r="G28" s="54" t="s">
        <v>537</v>
      </c>
      <c r="H28" s="54" t="s">
        <v>538</v>
      </c>
      <c r="I28" s="54" t="s">
        <v>539</v>
      </c>
      <c r="J28" s="54" t="s">
        <v>540</v>
      </c>
      <c r="K28" s="55" t="s">
        <v>541</v>
      </c>
      <c r="L28" s="54" t="s">
        <v>542</v>
      </c>
      <c r="M28" s="55" t="s">
        <v>543</v>
      </c>
      <c r="N28" s="69"/>
    </row>
    <row r="29" spans="1:14" ht="34.5" customHeight="1">
      <c r="D29" s="732" t="s">
        <v>544</v>
      </c>
      <c r="E29" s="734"/>
      <c r="F29" s="748"/>
      <c r="G29" s="749"/>
      <c r="H29" s="749"/>
      <c r="I29" s="749"/>
      <c r="J29" s="749"/>
      <c r="K29" s="749"/>
      <c r="L29" s="749"/>
      <c r="M29" s="749"/>
      <c r="N29" s="69"/>
    </row>
    <row r="30" spans="1:14" ht="34.5" customHeight="1">
      <c r="D30" s="71">
        <v>1</v>
      </c>
      <c r="E30" s="60" t="s">
        <v>545</v>
      </c>
      <c r="F30" s="255" t="s">
        <v>546</v>
      </c>
      <c r="G30" s="611" t="s">
        <v>547</v>
      </c>
      <c r="H30" s="255" t="s">
        <v>548</v>
      </c>
      <c r="I30" s="611" t="s">
        <v>549</v>
      </c>
      <c r="J30" s="255" t="s">
        <v>550</v>
      </c>
      <c r="K30" s="611" t="s">
        <v>551</v>
      </c>
      <c r="L30" s="255" t="s">
        <v>552</v>
      </c>
      <c r="M30" s="612" t="s">
        <v>553</v>
      </c>
    </row>
    <row r="31" spans="1:14" ht="51" customHeight="1">
      <c r="D31" s="71">
        <v>2</v>
      </c>
      <c r="E31" s="57" t="s">
        <v>554</v>
      </c>
      <c r="F31" s="291" t="s">
        <v>555</v>
      </c>
      <c r="G31" s="702"/>
      <c r="H31" s="703"/>
      <c r="I31" s="704"/>
      <c r="J31" s="255" t="s">
        <v>556</v>
      </c>
      <c r="K31" s="702"/>
      <c r="L31" s="703"/>
      <c r="M31" s="704"/>
    </row>
    <row r="32" spans="1:14" ht="34.5" customHeight="1">
      <c r="D32" s="71">
        <v>3</v>
      </c>
      <c r="E32" s="57" t="s">
        <v>557</v>
      </c>
      <c r="F32" s="255" t="s">
        <v>523</v>
      </c>
      <c r="G32" s="702"/>
      <c r="H32" s="703"/>
      <c r="I32" s="704"/>
      <c r="J32" s="255" t="s">
        <v>558</v>
      </c>
      <c r="K32" s="702"/>
      <c r="L32" s="703"/>
      <c r="M32" s="704"/>
    </row>
    <row r="33" spans="1:13" ht="34.5" customHeight="1">
      <c r="D33" s="732" t="s">
        <v>559</v>
      </c>
      <c r="E33" s="733"/>
      <c r="F33" s="746"/>
      <c r="G33" s="747"/>
      <c r="H33" s="747"/>
      <c r="I33" s="747"/>
      <c r="J33" s="747"/>
      <c r="K33" s="747"/>
      <c r="L33" s="747"/>
      <c r="M33" s="747"/>
    </row>
    <row r="34" spans="1:13" ht="34.5" customHeight="1">
      <c r="D34" s="71">
        <v>4</v>
      </c>
      <c r="E34" s="60" t="s">
        <v>560</v>
      </c>
      <c r="F34" s="661" t="s">
        <v>561</v>
      </c>
      <c r="G34" s="611" t="s">
        <v>562</v>
      </c>
      <c r="H34" s="255" t="s">
        <v>563</v>
      </c>
      <c r="I34" s="611" t="s">
        <v>564</v>
      </c>
      <c r="J34" s="661" t="s">
        <v>565</v>
      </c>
      <c r="K34" s="611" t="s">
        <v>566</v>
      </c>
      <c r="L34" s="255" t="s">
        <v>567</v>
      </c>
      <c r="M34" s="611" t="s">
        <v>568</v>
      </c>
    </row>
    <row r="35" spans="1:13" ht="34.5" customHeight="1">
      <c r="D35" s="71">
        <v>5</v>
      </c>
      <c r="E35" s="57" t="s">
        <v>569</v>
      </c>
      <c r="F35" s="255" t="s">
        <v>523</v>
      </c>
      <c r="G35" s="702"/>
      <c r="H35" s="703"/>
      <c r="I35" s="704"/>
      <c r="J35" s="255" t="s">
        <v>570</v>
      </c>
      <c r="K35" s="702"/>
      <c r="L35" s="703"/>
      <c r="M35" s="704"/>
    </row>
    <row r="36" spans="1:13" ht="34.5" customHeight="1">
      <c r="D36" s="71">
        <v>6</v>
      </c>
      <c r="E36" s="57" t="s">
        <v>571</v>
      </c>
      <c r="F36" s="255" t="s">
        <v>523</v>
      </c>
      <c r="G36" s="702"/>
      <c r="H36" s="703"/>
      <c r="I36" s="704"/>
      <c r="J36" s="255" t="s">
        <v>572</v>
      </c>
      <c r="K36" s="702"/>
      <c r="L36" s="703"/>
      <c r="M36" s="704"/>
    </row>
    <row r="37" spans="1:13" ht="34.5" customHeight="1">
      <c r="D37" s="71">
        <v>7</v>
      </c>
      <c r="E37" s="60" t="s">
        <v>573</v>
      </c>
      <c r="F37" s="255" t="s">
        <v>523</v>
      </c>
      <c r="G37" s="611" t="s">
        <v>574</v>
      </c>
      <c r="H37" s="255" t="s">
        <v>575</v>
      </c>
      <c r="I37" s="611" t="s">
        <v>576</v>
      </c>
      <c r="J37" s="291" t="s">
        <v>577</v>
      </c>
      <c r="K37" s="611" t="s">
        <v>578</v>
      </c>
      <c r="L37" s="255" t="s">
        <v>579</v>
      </c>
      <c r="M37" s="611" t="s">
        <v>580</v>
      </c>
    </row>
    <row r="38" spans="1:13" ht="34.5" customHeight="1">
      <c r="D38" s="71">
        <v>8</v>
      </c>
      <c r="E38" s="60" t="s">
        <v>581</v>
      </c>
      <c r="F38" s="255" t="s">
        <v>523</v>
      </c>
      <c r="G38" s="611" t="s">
        <v>582</v>
      </c>
      <c r="H38" s="255" t="s">
        <v>583</v>
      </c>
      <c r="I38" s="611" t="s">
        <v>584</v>
      </c>
      <c r="J38" s="291" t="s">
        <v>585</v>
      </c>
      <c r="K38" s="611" t="s">
        <v>586</v>
      </c>
      <c r="L38" s="255" t="s">
        <v>587</v>
      </c>
      <c r="M38" s="611" t="s">
        <v>588</v>
      </c>
    </row>
    <row r="39" spans="1:13" ht="34.5" customHeight="1">
      <c r="D39" s="71">
        <v>9</v>
      </c>
      <c r="E39" s="60" t="s">
        <v>589</v>
      </c>
      <c r="F39" s="613" t="s">
        <v>590</v>
      </c>
      <c r="G39" s="611" t="s">
        <v>591</v>
      </c>
      <c r="H39" s="614" t="s">
        <v>592</v>
      </c>
      <c r="I39" s="611" t="s">
        <v>593</v>
      </c>
      <c r="J39" s="613" t="s">
        <v>594</v>
      </c>
      <c r="K39" s="611" t="s">
        <v>595</v>
      </c>
      <c r="L39" s="614" t="s">
        <v>596</v>
      </c>
      <c r="M39" s="611" t="s">
        <v>597</v>
      </c>
    </row>
    <row r="40" spans="1:13" ht="34.5" customHeight="1">
      <c r="D40" s="71">
        <v>10</v>
      </c>
      <c r="E40" s="60" t="s">
        <v>598</v>
      </c>
      <c r="F40" s="255" t="s">
        <v>599</v>
      </c>
      <c r="G40" s="702"/>
      <c r="H40" s="703"/>
      <c r="I40" s="704"/>
      <c r="J40" s="255" t="s">
        <v>599</v>
      </c>
      <c r="K40" s="705"/>
      <c r="L40" s="706"/>
      <c r="M40" s="707"/>
    </row>
    <row r="41" spans="1:13" ht="34.5" customHeight="1">
      <c r="D41" s="71">
        <v>11</v>
      </c>
      <c r="E41" s="60" t="s">
        <v>600</v>
      </c>
      <c r="F41" s="613" t="s">
        <v>601</v>
      </c>
      <c r="G41" s="702"/>
      <c r="H41" s="703"/>
      <c r="I41" s="704"/>
      <c r="J41" s="613" t="s">
        <v>602</v>
      </c>
      <c r="K41" s="708"/>
      <c r="L41" s="709"/>
      <c r="M41" s="710"/>
    </row>
    <row r="42" spans="1:13" ht="25.5" customHeight="1">
      <c r="D42" s="72"/>
      <c r="E42" s="73"/>
      <c r="F42" s="74"/>
      <c r="G42" s="75"/>
      <c r="H42" s="75"/>
      <c r="I42" s="75"/>
      <c r="J42" s="74"/>
      <c r="K42" s="75"/>
      <c r="L42" s="75"/>
      <c r="M42" s="75"/>
    </row>
    <row r="43" spans="1:13">
      <c r="A43" s="3"/>
    </row>
    <row r="44" spans="1:13" ht="17.45">
      <c r="A44" s="3"/>
      <c r="D44" s="52"/>
      <c r="E44" s="271"/>
    </row>
  </sheetData>
  <sheetProtection formatColumns="0"/>
  <mergeCells count="31">
    <mergeCell ref="K36:M36"/>
    <mergeCell ref="F33:M33"/>
    <mergeCell ref="G31:I31"/>
    <mergeCell ref="G32:I32"/>
    <mergeCell ref="F29:M29"/>
    <mergeCell ref="K35:M35"/>
    <mergeCell ref="K31:M31"/>
    <mergeCell ref="K32:M32"/>
    <mergeCell ref="G35:I35"/>
    <mergeCell ref="J24:M25"/>
    <mergeCell ref="J26:K26"/>
    <mergeCell ref="L26:M26"/>
    <mergeCell ref="F26:G26"/>
    <mergeCell ref="H26:I26"/>
    <mergeCell ref="F24:I25"/>
    <mergeCell ref="G40:I40"/>
    <mergeCell ref="G41:I41"/>
    <mergeCell ref="K40:M40"/>
    <mergeCell ref="K41:M41"/>
    <mergeCell ref="D8:I9"/>
    <mergeCell ref="G13:G14"/>
    <mergeCell ref="F13:F14"/>
    <mergeCell ref="D13:E14"/>
    <mergeCell ref="G36:I36"/>
    <mergeCell ref="D15:E15"/>
    <mergeCell ref="D24:E26"/>
    <mergeCell ref="D27:E28"/>
    <mergeCell ref="D11:M12"/>
    <mergeCell ref="D22:M23"/>
    <mergeCell ref="D33:E33"/>
    <mergeCell ref="D29:E29"/>
  </mergeCells>
  <conditionalFormatting sqref="F16:G20">
    <cfRule type="expression" dxfId="406" priority="1">
      <formula>ISNUMBER(F16)</formula>
    </cfRule>
  </conditionalFormatting>
  <conditionalFormatting sqref="F29:M40 F41:K41">
    <cfRule type="expression" dxfId="405" priority="5">
      <formula>ISNUMBER(F29)</formula>
    </cfRule>
  </conditionalFormatting>
  <dataValidations count="2">
    <dataValidation type="decimal" operator="equal" allowBlank="1" showInputMessage="1" showErrorMessage="1" errorTitle="Error" error="One-Year Diversified Total must be equal to the sum total of the Post diversification values" sqref="F42" xr:uid="{00000000-0002-0000-0700-00001F000000}">
      <formula1>H40</formula1>
    </dataValidation>
    <dataValidation type="decimal" operator="equal" allowBlank="1" showInputMessage="1" showErrorMessage="1" errorTitle="Error" error="Ultimate Diversified Total must equal the sum total of the Post diversification Risk Categories" sqref="J42" xr:uid="{00000000-0002-0000-0700-000020000000}">
      <formula1>L40</formula1>
    </dataValidation>
  </dataValidations>
  <pageMargins left="0.70866141732283472" right="0.70866141732283472" top="0.74803149606299213" bottom="0.74803149606299213" header="0.31496062992125984" footer="0.31496062992125984"/>
  <pageSetup paperSize="9" scale="47"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pageSetUpPr fitToPage="1"/>
  </sheetPr>
  <dimension ref="B1:J54"/>
  <sheetViews>
    <sheetView zoomScale="70" zoomScaleNormal="70" zoomScaleSheetLayoutView="55"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1" customWidth="1"/>
    <col min="4" max="5" width="28" style="250" customWidth="1"/>
    <col min="6" max="6" width="9.7109375" style="250" customWidth="1"/>
    <col min="7" max="8" width="44.28515625" style="250" customWidth="1"/>
    <col min="9" max="9" width="40.7109375" style="250" customWidth="1"/>
    <col min="10" max="10" width="12.7109375" style="231" customWidth="1"/>
    <col min="11" max="16384" width="9.28515625" style="231"/>
  </cols>
  <sheetData>
    <row r="1" spans="2:10">
      <c r="B1" s="231"/>
      <c r="C1" s="231"/>
      <c r="D1" s="231"/>
      <c r="E1" s="231"/>
      <c r="F1" s="231"/>
      <c r="G1" s="231"/>
      <c r="H1" s="231"/>
    </row>
    <row r="2" spans="2:10" ht="48" customHeight="1">
      <c r="B2" s="700" t="s">
        <v>603</v>
      </c>
      <c r="C2" s="701"/>
      <c r="D2" s="701"/>
      <c r="E2" s="701"/>
      <c r="F2" s="701"/>
      <c r="G2" s="701"/>
      <c r="H2" s="701"/>
      <c r="I2" s="701"/>
      <c r="J2" s="701"/>
    </row>
    <row r="3" spans="2:10" ht="32.25" customHeight="1">
      <c r="B3" s="252" t="s">
        <v>436</v>
      </c>
      <c r="C3" s="252" t="s">
        <v>437</v>
      </c>
      <c r="D3" s="252" t="s">
        <v>438</v>
      </c>
      <c r="E3" s="252" t="s">
        <v>69</v>
      </c>
      <c r="F3" s="252" t="s">
        <v>439</v>
      </c>
      <c r="G3" s="252" t="s">
        <v>440</v>
      </c>
      <c r="H3" s="470" t="s">
        <v>604</v>
      </c>
      <c r="I3" s="253" t="s">
        <v>441</v>
      </c>
      <c r="J3" s="252" t="s">
        <v>370</v>
      </c>
    </row>
    <row r="4" spans="2:10" ht="58.5" customHeight="1">
      <c r="B4" s="256" t="s">
        <v>605</v>
      </c>
      <c r="C4" s="256" t="s">
        <v>606</v>
      </c>
      <c r="D4" s="615" t="s">
        <v>607</v>
      </c>
      <c r="E4" s="257" t="s">
        <v>608</v>
      </c>
      <c r="F4" s="256" t="s">
        <v>454</v>
      </c>
      <c r="G4" s="615" t="s">
        <v>609</v>
      </c>
      <c r="H4" s="257"/>
      <c r="I4" s="327" t="s">
        <v>610</v>
      </c>
      <c r="J4" s="619" t="s">
        <v>611</v>
      </c>
    </row>
    <row r="5" spans="2:10" ht="58.5" customHeight="1">
      <c r="B5" s="256" t="s">
        <v>612</v>
      </c>
      <c r="C5" s="256" t="s">
        <v>613</v>
      </c>
      <c r="D5" s="615" t="s">
        <v>614</v>
      </c>
      <c r="E5" s="257" t="s">
        <v>615</v>
      </c>
      <c r="F5" s="256" t="s">
        <v>454</v>
      </c>
      <c r="G5" s="615" t="s">
        <v>616</v>
      </c>
      <c r="H5" s="257"/>
      <c r="I5" s="327" t="s">
        <v>610</v>
      </c>
      <c r="J5" s="619" t="s">
        <v>611</v>
      </c>
    </row>
    <row r="6" spans="2:10" ht="58.5" customHeight="1">
      <c r="B6" s="256" t="s">
        <v>617</v>
      </c>
      <c r="C6" s="256" t="s">
        <v>618</v>
      </c>
      <c r="D6" s="504" t="s">
        <v>619</v>
      </c>
      <c r="E6" s="257" t="s">
        <v>620</v>
      </c>
      <c r="F6" s="256" t="s">
        <v>446</v>
      </c>
      <c r="G6" s="257" t="s">
        <v>621</v>
      </c>
      <c r="H6" s="257" t="s">
        <v>622</v>
      </c>
      <c r="I6" s="327" t="s">
        <v>623</v>
      </c>
      <c r="J6" s="619" t="s">
        <v>611</v>
      </c>
    </row>
    <row r="7" spans="2:10" ht="58.5" customHeight="1">
      <c r="B7" s="256" t="s">
        <v>624</v>
      </c>
      <c r="C7" s="256" t="s">
        <v>625</v>
      </c>
      <c r="D7" s="257" t="s">
        <v>626</v>
      </c>
      <c r="E7" s="257" t="s">
        <v>627</v>
      </c>
      <c r="F7" s="256" t="s">
        <v>446</v>
      </c>
      <c r="G7" s="257" t="s">
        <v>628</v>
      </c>
      <c r="H7" s="257" t="s">
        <v>629</v>
      </c>
      <c r="I7" s="327" t="s">
        <v>623</v>
      </c>
      <c r="J7" s="619" t="s">
        <v>611</v>
      </c>
    </row>
    <row r="8" spans="2:10" ht="58.5" customHeight="1">
      <c r="B8" s="256" t="s">
        <v>630</v>
      </c>
      <c r="C8" s="256" t="s">
        <v>631</v>
      </c>
      <c r="D8" s="504" t="s">
        <v>632</v>
      </c>
      <c r="E8" s="257" t="s">
        <v>633</v>
      </c>
      <c r="F8" s="256" t="s">
        <v>446</v>
      </c>
      <c r="G8" s="257" t="s">
        <v>634</v>
      </c>
      <c r="H8" s="257" t="s">
        <v>635</v>
      </c>
      <c r="I8" s="327" t="s">
        <v>623</v>
      </c>
      <c r="J8" s="619" t="s">
        <v>611</v>
      </c>
    </row>
    <row r="9" spans="2:10" ht="58.5" customHeight="1">
      <c r="B9" s="256" t="s">
        <v>636</v>
      </c>
      <c r="C9" s="256" t="s">
        <v>637</v>
      </c>
      <c r="D9" s="257" t="s">
        <v>638</v>
      </c>
      <c r="E9" s="257" t="s">
        <v>639</v>
      </c>
      <c r="F9" s="256" t="s">
        <v>446</v>
      </c>
      <c r="G9" s="257" t="s">
        <v>640</v>
      </c>
      <c r="H9" s="257" t="s">
        <v>641</v>
      </c>
      <c r="I9" s="327" t="s">
        <v>623</v>
      </c>
      <c r="J9" s="619" t="s">
        <v>611</v>
      </c>
    </row>
    <row r="10" spans="2:10" ht="58.5" customHeight="1">
      <c r="B10" s="256" t="s">
        <v>642</v>
      </c>
      <c r="C10" s="256" t="s">
        <v>643</v>
      </c>
      <c r="D10" s="257" t="s">
        <v>644</v>
      </c>
      <c r="E10" s="257" t="s">
        <v>645</v>
      </c>
      <c r="F10" s="256" t="s">
        <v>446</v>
      </c>
      <c r="G10" s="257" t="s">
        <v>646</v>
      </c>
      <c r="H10" s="257" t="s">
        <v>647</v>
      </c>
      <c r="I10" s="327"/>
      <c r="J10" s="619" t="s">
        <v>455</v>
      </c>
    </row>
    <row r="11" spans="2:10" ht="58.5" customHeight="1">
      <c r="B11" s="256" t="s">
        <v>648</v>
      </c>
      <c r="C11" s="256" t="s">
        <v>649</v>
      </c>
      <c r="D11" s="257" t="s">
        <v>650</v>
      </c>
      <c r="E11" s="257" t="s">
        <v>651</v>
      </c>
      <c r="F11" s="256" t="s">
        <v>446</v>
      </c>
      <c r="G11" s="257" t="s">
        <v>652</v>
      </c>
      <c r="H11" s="257" t="s">
        <v>653</v>
      </c>
      <c r="I11" s="327"/>
      <c r="J11" s="619" t="s">
        <v>455</v>
      </c>
    </row>
    <row r="12" spans="2:10" ht="58.5" customHeight="1">
      <c r="B12" s="256" t="s">
        <v>654</v>
      </c>
      <c r="C12" s="256" t="s">
        <v>649</v>
      </c>
      <c r="D12" s="257" t="s">
        <v>650</v>
      </c>
      <c r="E12" s="257" t="s">
        <v>655</v>
      </c>
      <c r="F12" s="256" t="s">
        <v>454</v>
      </c>
      <c r="G12" s="257" t="s">
        <v>656</v>
      </c>
      <c r="H12" s="257" t="s">
        <v>657</v>
      </c>
      <c r="I12" s="327"/>
      <c r="J12" s="619" t="s">
        <v>455</v>
      </c>
    </row>
    <row r="13" spans="2:10" ht="58.5" customHeight="1">
      <c r="B13" s="376" t="s">
        <v>658</v>
      </c>
      <c r="C13" s="376" t="s">
        <v>386</v>
      </c>
      <c r="D13" s="377" t="s">
        <v>519</v>
      </c>
      <c r="E13" s="377" t="s">
        <v>659</v>
      </c>
      <c r="F13" s="376" t="s">
        <v>660</v>
      </c>
      <c r="G13" s="377"/>
      <c r="H13" s="377"/>
      <c r="I13" s="378" t="s">
        <v>661</v>
      </c>
      <c r="J13" s="619" t="s">
        <v>455</v>
      </c>
    </row>
    <row r="14" spans="2:10" ht="58.5" customHeight="1">
      <c r="B14" s="256" t="s">
        <v>662</v>
      </c>
      <c r="C14" s="256" t="s">
        <v>663</v>
      </c>
      <c r="D14" s="257" t="s">
        <v>664</v>
      </c>
      <c r="E14" s="257" t="s">
        <v>665</v>
      </c>
      <c r="F14" s="256" t="s">
        <v>446</v>
      </c>
      <c r="G14" s="257" t="s">
        <v>666</v>
      </c>
      <c r="H14" s="257" t="s">
        <v>667</v>
      </c>
      <c r="I14" s="327"/>
      <c r="J14" s="619" t="s">
        <v>455</v>
      </c>
    </row>
    <row r="15" spans="2:10" ht="58.5" customHeight="1">
      <c r="B15" s="256" t="s">
        <v>668</v>
      </c>
      <c r="C15" s="256" t="s">
        <v>663</v>
      </c>
      <c r="D15" s="257" t="s">
        <v>664</v>
      </c>
      <c r="E15" s="257" t="s">
        <v>669</v>
      </c>
      <c r="F15" s="256" t="s">
        <v>454</v>
      </c>
      <c r="G15" s="257" t="s">
        <v>670</v>
      </c>
      <c r="H15" s="257" t="s">
        <v>667</v>
      </c>
      <c r="I15" s="327" t="s">
        <v>671</v>
      </c>
      <c r="J15" s="619" t="s">
        <v>455</v>
      </c>
    </row>
    <row r="16" spans="2:10" ht="72" customHeight="1">
      <c r="B16" s="256" t="s">
        <v>672</v>
      </c>
      <c r="C16" s="256" t="s">
        <v>673</v>
      </c>
      <c r="D16" s="257" t="s">
        <v>674</v>
      </c>
      <c r="E16" s="257" t="s">
        <v>675</v>
      </c>
      <c r="F16" s="256" t="s">
        <v>454</v>
      </c>
      <c r="G16" s="257" t="s">
        <v>676</v>
      </c>
      <c r="H16" s="257"/>
      <c r="I16" s="327" t="s">
        <v>677</v>
      </c>
      <c r="J16" s="619" t="s">
        <v>455</v>
      </c>
    </row>
    <row r="17" spans="2:10" ht="74.099999999999994" customHeight="1">
      <c r="B17" s="256" t="s">
        <v>678</v>
      </c>
      <c r="C17" s="256" t="s">
        <v>673</v>
      </c>
      <c r="D17" s="257" t="s">
        <v>674</v>
      </c>
      <c r="E17" s="257" t="s">
        <v>679</v>
      </c>
      <c r="F17" s="256" t="s">
        <v>454</v>
      </c>
      <c r="G17" s="257" t="s">
        <v>680</v>
      </c>
      <c r="H17" s="257"/>
      <c r="I17" s="327"/>
      <c r="J17" s="619" t="s">
        <v>455</v>
      </c>
    </row>
    <row r="18" spans="2:10" ht="58.5" customHeight="1">
      <c r="B18" s="256" t="s">
        <v>681</v>
      </c>
      <c r="C18" s="256" t="s">
        <v>682</v>
      </c>
      <c r="D18" s="257" t="s">
        <v>683</v>
      </c>
      <c r="E18" s="257" t="s">
        <v>684</v>
      </c>
      <c r="F18" s="256" t="s">
        <v>454</v>
      </c>
      <c r="G18" s="257" t="s">
        <v>685</v>
      </c>
      <c r="H18" s="257"/>
      <c r="I18" s="327" t="s">
        <v>677</v>
      </c>
      <c r="J18" s="619" t="s">
        <v>455</v>
      </c>
    </row>
    <row r="19" spans="2:10" ht="58.5" customHeight="1">
      <c r="B19" s="256" t="s">
        <v>686</v>
      </c>
      <c r="C19" s="256" t="s">
        <v>687</v>
      </c>
      <c r="D19" s="257" t="s">
        <v>688</v>
      </c>
      <c r="E19" s="257" t="s">
        <v>689</v>
      </c>
      <c r="F19" s="256" t="s">
        <v>454</v>
      </c>
      <c r="G19" s="257" t="s">
        <v>690</v>
      </c>
      <c r="H19" s="257"/>
      <c r="I19" s="327"/>
      <c r="J19" s="619" t="s">
        <v>455</v>
      </c>
    </row>
    <row r="20" spans="2:10" ht="58.5" customHeight="1">
      <c r="B20" s="256" t="s">
        <v>691</v>
      </c>
      <c r="C20" s="256" t="s">
        <v>618</v>
      </c>
      <c r="D20" s="257" t="s">
        <v>619</v>
      </c>
      <c r="E20" s="257" t="s">
        <v>692</v>
      </c>
      <c r="F20" s="256" t="s">
        <v>454</v>
      </c>
      <c r="G20" s="257" t="s">
        <v>693</v>
      </c>
      <c r="H20" s="257" t="s">
        <v>622</v>
      </c>
      <c r="I20" s="327" t="s">
        <v>671</v>
      </c>
      <c r="J20" s="619" t="s">
        <v>455</v>
      </c>
    </row>
    <row r="21" spans="2:10" ht="58.5" customHeight="1">
      <c r="B21" s="256" t="s">
        <v>694</v>
      </c>
      <c r="C21" s="256" t="s">
        <v>695</v>
      </c>
      <c r="D21" s="257" t="s">
        <v>696</v>
      </c>
      <c r="E21" s="257" t="s">
        <v>697</v>
      </c>
      <c r="F21" s="256" t="s">
        <v>454</v>
      </c>
      <c r="G21" s="257" t="s">
        <v>698</v>
      </c>
      <c r="H21" s="257"/>
      <c r="I21" s="327"/>
      <c r="J21" s="619" t="s">
        <v>455</v>
      </c>
    </row>
    <row r="22" spans="2:10" ht="58.5" customHeight="1">
      <c r="B22" s="256" t="s">
        <v>699</v>
      </c>
      <c r="C22" s="256" t="s">
        <v>700</v>
      </c>
      <c r="D22" s="257" t="s">
        <v>701</v>
      </c>
      <c r="E22" s="257" t="s">
        <v>702</v>
      </c>
      <c r="F22" s="256" t="s">
        <v>454</v>
      </c>
      <c r="G22" s="257" t="s">
        <v>703</v>
      </c>
      <c r="H22" s="257"/>
      <c r="I22" s="327"/>
      <c r="J22" s="619" t="s">
        <v>455</v>
      </c>
    </row>
    <row r="23" spans="2:10" ht="58.5" customHeight="1">
      <c r="B23" s="256" t="s">
        <v>704</v>
      </c>
      <c r="C23" s="256" t="s">
        <v>705</v>
      </c>
      <c r="D23" s="257" t="s">
        <v>706</v>
      </c>
      <c r="E23" s="257" t="s">
        <v>707</v>
      </c>
      <c r="F23" s="256" t="s">
        <v>454</v>
      </c>
      <c r="G23" s="257" t="s">
        <v>708</v>
      </c>
      <c r="H23" s="257"/>
      <c r="I23" s="327"/>
      <c r="J23" s="619" t="s">
        <v>455</v>
      </c>
    </row>
    <row r="24" spans="2:10" ht="58.5" customHeight="1">
      <c r="B24" s="256" t="s">
        <v>709</v>
      </c>
      <c r="C24" s="256" t="s">
        <v>710</v>
      </c>
      <c r="D24" s="257" t="s">
        <v>711</v>
      </c>
      <c r="E24" s="257" t="s">
        <v>712</v>
      </c>
      <c r="F24" s="256" t="s">
        <v>454</v>
      </c>
      <c r="G24" s="257" t="s">
        <v>713</v>
      </c>
      <c r="H24" s="257"/>
      <c r="I24" s="327"/>
      <c r="J24" s="619" t="s">
        <v>455</v>
      </c>
    </row>
    <row r="25" spans="2:10" ht="58.5" customHeight="1">
      <c r="B25" s="256" t="s">
        <v>714</v>
      </c>
      <c r="C25" s="256" t="s">
        <v>715</v>
      </c>
      <c r="D25" s="257" t="s">
        <v>716</v>
      </c>
      <c r="E25" s="257" t="s">
        <v>717</v>
      </c>
      <c r="F25" s="256" t="s">
        <v>454</v>
      </c>
      <c r="G25" s="257" t="s">
        <v>718</v>
      </c>
      <c r="H25" s="257"/>
      <c r="I25" s="327"/>
      <c r="J25" s="619" t="s">
        <v>455</v>
      </c>
    </row>
    <row r="26" spans="2:10" ht="58.5" customHeight="1">
      <c r="B26" s="256" t="s">
        <v>719</v>
      </c>
      <c r="C26" s="256" t="s">
        <v>720</v>
      </c>
      <c r="D26" s="257" t="s">
        <v>721</v>
      </c>
      <c r="E26" s="257" t="s">
        <v>722</v>
      </c>
      <c r="F26" s="256" t="s">
        <v>454</v>
      </c>
      <c r="G26" s="257" t="s">
        <v>723</v>
      </c>
      <c r="H26" s="257" t="s">
        <v>724</v>
      </c>
      <c r="I26" s="327"/>
      <c r="J26" s="619" t="s">
        <v>455</v>
      </c>
    </row>
    <row r="27" spans="2:10" ht="58.5" customHeight="1">
      <c r="B27" s="256" t="s">
        <v>725</v>
      </c>
      <c r="C27" s="256" t="s">
        <v>726</v>
      </c>
      <c r="D27" s="257" t="s">
        <v>727</v>
      </c>
      <c r="E27" s="257" t="s">
        <v>728</v>
      </c>
      <c r="F27" s="256" t="s">
        <v>454</v>
      </c>
      <c r="G27" s="257" t="s">
        <v>729</v>
      </c>
      <c r="H27" s="257" t="s">
        <v>730</v>
      </c>
      <c r="I27" s="327"/>
      <c r="J27" s="619" t="s">
        <v>455</v>
      </c>
    </row>
    <row r="28" spans="2:10" ht="58.5" customHeight="1">
      <c r="B28" s="256" t="s">
        <v>731</v>
      </c>
      <c r="C28" s="256" t="s">
        <v>732</v>
      </c>
      <c r="D28" s="257" t="s">
        <v>733</v>
      </c>
      <c r="E28" s="257" t="s">
        <v>734</v>
      </c>
      <c r="F28" s="256" t="s">
        <v>454</v>
      </c>
      <c r="G28" s="257" t="s">
        <v>735</v>
      </c>
      <c r="H28" s="257" t="s">
        <v>736</v>
      </c>
      <c r="I28" s="327"/>
      <c r="J28" s="619" t="s">
        <v>455</v>
      </c>
    </row>
    <row r="29" spans="2:10" ht="58.5" customHeight="1">
      <c r="B29" s="256" t="s">
        <v>737</v>
      </c>
      <c r="C29" s="256" t="s">
        <v>738</v>
      </c>
      <c r="D29" s="257" t="s">
        <v>739</v>
      </c>
      <c r="E29" s="257" t="s">
        <v>740</v>
      </c>
      <c r="F29" s="256" t="s">
        <v>454</v>
      </c>
      <c r="G29" s="257" t="s">
        <v>741</v>
      </c>
      <c r="H29" s="257" t="s">
        <v>742</v>
      </c>
      <c r="I29" s="327"/>
      <c r="J29" s="619" t="s">
        <v>455</v>
      </c>
    </row>
    <row r="30" spans="2:10" ht="58.5" customHeight="1">
      <c r="B30" s="256" t="s">
        <v>743</v>
      </c>
      <c r="C30" s="256" t="s">
        <v>744</v>
      </c>
      <c r="D30" s="257" t="s">
        <v>745</v>
      </c>
      <c r="E30" s="257" t="s">
        <v>746</v>
      </c>
      <c r="F30" s="256" t="s">
        <v>446</v>
      </c>
      <c r="G30" s="257" t="s">
        <v>747</v>
      </c>
      <c r="H30" s="257" t="s">
        <v>748</v>
      </c>
      <c r="I30" s="327"/>
      <c r="J30" s="619" t="s">
        <v>455</v>
      </c>
    </row>
    <row r="31" spans="2:10" ht="58.5" customHeight="1">
      <c r="B31" s="256" t="s">
        <v>749</v>
      </c>
      <c r="C31" s="256" t="s">
        <v>744</v>
      </c>
      <c r="D31" s="257" t="s">
        <v>745</v>
      </c>
      <c r="E31" s="257" t="s">
        <v>750</v>
      </c>
      <c r="F31" s="256" t="s">
        <v>454</v>
      </c>
      <c r="G31" s="257" t="s">
        <v>751</v>
      </c>
      <c r="H31" s="257" t="s">
        <v>748</v>
      </c>
      <c r="I31" s="327" t="s">
        <v>671</v>
      </c>
      <c r="J31" s="619" t="s">
        <v>455</v>
      </c>
    </row>
    <row r="32" spans="2:10" ht="58.5" customHeight="1">
      <c r="B32" s="256" t="s">
        <v>752</v>
      </c>
      <c r="C32" s="256" t="s">
        <v>753</v>
      </c>
      <c r="D32" s="257" t="s">
        <v>754</v>
      </c>
      <c r="E32" s="257" t="s">
        <v>755</v>
      </c>
      <c r="F32" s="256" t="s">
        <v>454</v>
      </c>
      <c r="G32" s="257" t="s">
        <v>756</v>
      </c>
      <c r="H32" s="257"/>
      <c r="I32" s="327" t="s">
        <v>677</v>
      </c>
      <c r="J32" s="619" t="s">
        <v>455</v>
      </c>
    </row>
    <row r="33" spans="2:10" ht="58.5" customHeight="1">
      <c r="B33" s="256" t="s">
        <v>757</v>
      </c>
      <c r="C33" s="256" t="s">
        <v>753</v>
      </c>
      <c r="D33" s="257" t="s">
        <v>754</v>
      </c>
      <c r="E33" s="257" t="s">
        <v>758</v>
      </c>
      <c r="F33" s="256" t="s">
        <v>454</v>
      </c>
      <c r="G33" s="257" t="s">
        <v>759</v>
      </c>
      <c r="H33" s="257"/>
      <c r="I33" s="327"/>
      <c r="J33" s="619" t="s">
        <v>455</v>
      </c>
    </row>
    <row r="34" spans="2:10" ht="58.5" customHeight="1">
      <c r="B34" s="256" t="s">
        <v>760</v>
      </c>
      <c r="C34" s="256" t="s">
        <v>753</v>
      </c>
      <c r="D34" s="257" t="s">
        <v>754</v>
      </c>
      <c r="E34" s="257" t="s">
        <v>761</v>
      </c>
      <c r="F34" s="256" t="s">
        <v>454</v>
      </c>
      <c r="G34" s="257" t="s">
        <v>762</v>
      </c>
      <c r="H34" s="257" t="s">
        <v>763</v>
      </c>
      <c r="I34" s="327"/>
      <c r="J34" s="619" t="s">
        <v>455</v>
      </c>
    </row>
    <row r="35" spans="2:10" ht="70.5" customHeight="1">
      <c r="B35" s="256" t="s">
        <v>764</v>
      </c>
      <c r="C35" s="256" t="s">
        <v>765</v>
      </c>
      <c r="D35" s="257" t="s">
        <v>766</v>
      </c>
      <c r="E35" s="257" t="s">
        <v>767</v>
      </c>
      <c r="F35" s="256" t="s">
        <v>454</v>
      </c>
      <c r="G35" s="257" t="s">
        <v>768</v>
      </c>
      <c r="H35" s="257"/>
      <c r="I35" s="327"/>
      <c r="J35" s="619" t="s">
        <v>455</v>
      </c>
    </row>
    <row r="36" spans="2:10" ht="70.5" customHeight="1">
      <c r="B36" s="256" t="s">
        <v>769</v>
      </c>
      <c r="C36" s="256" t="s">
        <v>765</v>
      </c>
      <c r="D36" s="257" t="s">
        <v>766</v>
      </c>
      <c r="E36" s="257" t="s">
        <v>770</v>
      </c>
      <c r="F36" s="256" t="s">
        <v>454</v>
      </c>
      <c r="G36" s="257" t="s">
        <v>771</v>
      </c>
      <c r="H36" s="257" t="s">
        <v>772</v>
      </c>
      <c r="I36" s="327"/>
      <c r="J36" s="619" t="s">
        <v>455</v>
      </c>
    </row>
    <row r="37" spans="2:10" ht="58.5" customHeight="1">
      <c r="B37" s="256" t="s">
        <v>773</v>
      </c>
      <c r="C37" s="256" t="s">
        <v>631</v>
      </c>
      <c r="D37" s="257" t="s">
        <v>632</v>
      </c>
      <c r="E37" s="257" t="s">
        <v>774</v>
      </c>
      <c r="F37" s="256" t="s">
        <v>454</v>
      </c>
      <c r="G37" s="257" t="s">
        <v>775</v>
      </c>
      <c r="H37" s="257" t="s">
        <v>635</v>
      </c>
      <c r="I37" s="327" t="s">
        <v>671</v>
      </c>
      <c r="J37" s="619" t="s">
        <v>455</v>
      </c>
    </row>
    <row r="38" spans="2:10" ht="58.5" customHeight="1">
      <c r="B38" s="256" t="s">
        <v>776</v>
      </c>
      <c r="C38" s="256" t="s">
        <v>777</v>
      </c>
      <c r="D38" s="257" t="s">
        <v>778</v>
      </c>
      <c r="E38" s="257" t="s">
        <v>779</v>
      </c>
      <c r="F38" s="256" t="s">
        <v>454</v>
      </c>
      <c r="G38" s="257" t="s">
        <v>780</v>
      </c>
      <c r="H38" s="257"/>
      <c r="I38" s="327"/>
      <c r="J38" s="619" t="s">
        <v>455</v>
      </c>
    </row>
    <row r="39" spans="2:10" ht="58.5" customHeight="1">
      <c r="B39" s="256" t="s">
        <v>781</v>
      </c>
      <c r="C39" s="256" t="s">
        <v>777</v>
      </c>
      <c r="D39" s="257" t="s">
        <v>778</v>
      </c>
      <c r="E39" s="257" t="s">
        <v>782</v>
      </c>
      <c r="F39" s="256" t="s">
        <v>454</v>
      </c>
      <c r="G39" s="257" t="s">
        <v>783</v>
      </c>
      <c r="H39" s="257" t="s">
        <v>784</v>
      </c>
      <c r="I39" s="327"/>
      <c r="J39" s="619" t="s">
        <v>455</v>
      </c>
    </row>
    <row r="40" spans="2:10" ht="58.5" customHeight="1">
      <c r="B40" s="256" t="s">
        <v>785</v>
      </c>
      <c r="C40" s="256" t="s">
        <v>786</v>
      </c>
      <c r="D40" s="257" t="s">
        <v>787</v>
      </c>
      <c r="E40" s="257" t="s">
        <v>788</v>
      </c>
      <c r="F40" s="256" t="s">
        <v>454</v>
      </c>
      <c r="G40" s="257" t="s">
        <v>789</v>
      </c>
      <c r="H40" s="257"/>
      <c r="I40" s="327"/>
      <c r="J40" s="619" t="s">
        <v>455</v>
      </c>
    </row>
    <row r="41" spans="2:10" ht="58.5" customHeight="1">
      <c r="B41" s="256" t="s">
        <v>790</v>
      </c>
      <c r="C41" s="256" t="s">
        <v>786</v>
      </c>
      <c r="D41" s="257" t="s">
        <v>787</v>
      </c>
      <c r="E41" s="257" t="s">
        <v>791</v>
      </c>
      <c r="F41" s="256" t="s">
        <v>454</v>
      </c>
      <c r="G41" s="257" t="s">
        <v>792</v>
      </c>
      <c r="H41" s="257" t="s">
        <v>793</v>
      </c>
      <c r="I41" s="327"/>
      <c r="J41" s="619" t="s">
        <v>455</v>
      </c>
    </row>
    <row r="42" spans="2:10" ht="58.5" customHeight="1">
      <c r="B42" s="256" t="s">
        <v>794</v>
      </c>
      <c r="C42" s="256" t="s">
        <v>795</v>
      </c>
      <c r="D42" s="257" t="s">
        <v>796</v>
      </c>
      <c r="E42" s="257" t="s">
        <v>797</v>
      </c>
      <c r="F42" s="256" t="s">
        <v>454</v>
      </c>
      <c r="G42" s="257" t="s">
        <v>798</v>
      </c>
      <c r="H42" s="257"/>
      <c r="I42" s="327"/>
      <c r="J42" s="619" t="s">
        <v>455</v>
      </c>
    </row>
    <row r="43" spans="2:10" ht="58.5" customHeight="1">
      <c r="B43" s="256" t="s">
        <v>799</v>
      </c>
      <c r="C43" s="256" t="s">
        <v>795</v>
      </c>
      <c r="D43" s="257" t="s">
        <v>796</v>
      </c>
      <c r="E43" s="257" t="s">
        <v>800</v>
      </c>
      <c r="F43" s="256" t="s">
        <v>454</v>
      </c>
      <c r="G43" s="257" t="s">
        <v>801</v>
      </c>
      <c r="H43" s="257" t="s">
        <v>802</v>
      </c>
      <c r="I43" s="327"/>
      <c r="J43" s="619" t="s">
        <v>455</v>
      </c>
    </row>
    <row r="44" spans="2:10" ht="58.5" customHeight="1">
      <c r="B44" s="256" t="s">
        <v>803</v>
      </c>
      <c r="C44" s="256" t="s">
        <v>804</v>
      </c>
      <c r="D44" s="257" t="s">
        <v>805</v>
      </c>
      <c r="E44" s="257" t="s">
        <v>806</v>
      </c>
      <c r="F44" s="256" t="s">
        <v>454</v>
      </c>
      <c r="G44" s="257" t="s">
        <v>807</v>
      </c>
      <c r="H44" s="257"/>
      <c r="I44" s="327"/>
      <c r="J44" s="619" t="s">
        <v>455</v>
      </c>
    </row>
    <row r="45" spans="2:10" ht="58.5" customHeight="1">
      <c r="B45" s="256" t="s">
        <v>808</v>
      </c>
      <c r="C45" s="256" t="s">
        <v>804</v>
      </c>
      <c r="D45" s="257" t="s">
        <v>805</v>
      </c>
      <c r="E45" s="257" t="s">
        <v>809</v>
      </c>
      <c r="F45" s="256" t="s">
        <v>454</v>
      </c>
      <c r="G45" s="257" t="s">
        <v>810</v>
      </c>
      <c r="H45" s="257" t="s">
        <v>811</v>
      </c>
      <c r="I45" s="327"/>
      <c r="J45" s="619" t="s">
        <v>455</v>
      </c>
    </row>
    <row r="46" spans="2:10" ht="58.5" customHeight="1">
      <c r="B46" s="256" t="s">
        <v>812</v>
      </c>
      <c r="C46" s="256" t="s">
        <v>813</v>
      </c>
      <c r="D46" s="257" t="s">
        <v>814</v>
      </c>
      <c r="E46" s="257" t="s">
        <v>815</v>
      </c>
      <c r="F46" s="256" t="s">
        <v>454</v>
      </c>
      <c r="G46" s="257" t="s">
        <v>816</v>
      </c>
      <c r="H46" s="257"/>
      <c r="I46" s="327"/>
      <c r="J46" s="619" t="s">
        <v>455</v>
      </c>
    </row>
    <row r="47" spans="2:10" ht="58.5" customHeight="1">
      <c r="B47" s="256" t="s">
        <v>817</v>
      </c>
      <c r="C47" s="256" t="s">
        <v>818</v>
      </c>
      <c r="D47" s="257" t="s">
        <v>819</v>
      </c>
      <c r="E47" s="257" t="s">
        <v>820</v>
      </c>
      <c r="F47" s="256" t="s">
        <v>454</v>
      </c>
      <c r="G47" s="257" t="s">
        <v>821</v>
      </c>
      <c r="H47" s="257" t="s">
        <v>822</v>
      </c>
      <c r="I47" s="327"/>
      <c r="J47" s="619" t="s">
        <v>455</v>
      </c>
    </row>
    <row r="48" spans="2:10" ht="58.5" customHeight="1">
      <c r="B48" s="256" t="s">
        <v>823</v>
      </c>
      <c r="C48" s="256" t="s">
        <v>818</v>
      </c>
      <c r="D48" s="257" t="s">
        <v>819</v>
      </c>
      <c r="E48" s="257" t="s">
        <v>824</v>
      </c>
      <c r="F48" s="256" t="s">
        <v>454</v>
      </c>
      <c r="G48" s="257" t="s">
        <v>825</v>
      </c>
      <c r="H48" s="257" t="s">
        <v>826</v>
      </c>
      <c r="I48" s="327"/>
      <c r="J48" s="619" t="s">
        <v>455</v>
      </c>
    </row>
    <row r="49" spans="2:10" ht="58.5" customHeight="1">
      <c r="B49" s="256" t="s">
        <v>827</v>
      </c>
      <c r="C49" s="256" t="s">
        <v>828</v>
      </c>
      <c r="D49" s="257" t="s">
        <v>829</v>
      </c>
      <c r="E49" s="257" t="s">
        <v>830</v>
      </c>
      <c r="F49" s="256" t="s">
        <v>454</v>
      </c>
      <c r="G49" s="257" t="s">
        <v>831</v>
      </c>
      <c r="H49" s="257" t="s">
        <v>832</v>
      </c>
      <c r="I49" s="327"/>
      <c r="J49" s="619" t="s">
        <v>455</v>
      </c>
    </row>
    <row r="50" spans="2:10" ht="58.5" customHeight="1">
      <c r="B50" s="256" t="s">
        <v>833</v>
      </c>
      <c r="C50" s="256" t="s">
        <v>828</v>
      </c>
      <c r="D50" s="257" t="s">
        <v>829</v>
      </c>
      <c r="E50" s="257" t="s">
        <v>834</v>
      </c>
      <c r="F50" s="256" t="s">
        <v>454</v>
      </c>
      <c r="G50" s="257" t="s">
        <v>835</v>
      </c>
      <c r="H50" s="257" t="s">
        <v>836</v>
      </c>
      <c r="I50" s="327"/>
      <c r="J50" s="619" t="s">
        <v>455</v>
      </c>
    </row>
    <row r="51" spans="2:10" ht="58.5" customHeight="1">
      <c r="B51" s="256" t="s">
        <v>837</v>
      </c>
      <c r="C51" s="256" t="s">
        <v>838</v>
      </c>
      <c r="D51" s="257" t="s">
        <v>839</v>
      </c>
      <c r="E51" s="257" t="s">
        <v>840</v>
      </c>
      <c r="F51" s="256" t="s">
        <v>454</v>
      </c>
      <c r="G51" s="257" t="s">
        <v>841</v>
      </c>
      <c r="H51" s="257" t="s">
        <v>842</v>
      </c>
      <c r="I51" s="327"/>
      <c r="J51" s="619" t="s">
        <v>455</v>
      </c>
    </row>
    <row r="52" spans="2:10" ht="58.5" customHeight="1">
      <c r="B52" s="256" t="s">
        <v>843</v>
      </c>
      <c r="C52" s="256" t="s">
        <v>838</v>
      </c>
      <c r="D52" s="257" t="s">
        <v>839</v>
      </c>
      <c r="E52" s="257" t="s">
        <v>844</v>
      </c>
      <c r="F52" s="256" t="s">
        <v>454</v>
      </c>
      <c r="G52" s="257" t="s">
        <v>845</v>
      </c>
      <c r="H52" s="257" t="s">
        <v>846</v>
      </c>
      <c r="I52" s="327"/>
      <c r="J52" s="619" t="s">
        <v>455</v>
      </c>
    </row>
    <row r="53" spans="2:10" ht="58.5" customHeight="1">
      <c r="B53" s="256" t="s">
        <v>847</v>
      </c>
      <c r="C53" s="256" t="s">
        <v>848</v>
      </c>
      <c r="D53" s="257" t="s">
        <v>849</v>
      </c>
      <c r="E53" s="257" t="s">
        <v>850</v>
      </c>
      <c r="F53" s="256" t="s">
        <v>454</v>
      </c>
      <c r="G53" s="257" t="s">
        <v>851</v>
      </c>
      <c r="H53" s="257" t="s">
        <v>852</v>
      </c>
      <c r="I53" s="327"/>
      <c r="J53" s="619" t="s">
        <v>455</v>
      </c>
    </row>
    <row r="54" spans="2:10" ht="58.5" customHeight="1">
      <c r="B54" s="256" t="s">
        <v>853</v>
      </c>
      <c r="C54" s="256" t="s">
        <v>848</v>
      </c>
      <c r="D54" s="257" t="s">
        <v>849</v>
      </c>
      <c r="E54" s="257" t="s">
        <v>854</v>
      </c>
      <c r="F54" s="256" t="s">
        <v>454</v>
      </c>
      <c r="G54" s="257" t="s">
        <v>855</v>
      </c>
      <c r="H54" s="257" t="s">
        <v>856</v>
      </c>
      <c r="I54" s="327"/>
      <c r="J54" s="619" t="s">
        <v>455</v>
      </c>
    </row>
  </sheetData>
  <autoFilter ref="B3:J54" xr:uid="{00000000-0001-0000-0800-000000000000}">
    <sortState xmlns:xlrd2="http://schemas.microsoft.com/office/spreadsheetml/2017/richdata2" ref="B4:J54">
      <sortCondition descending="1" ref="J3:J54"/>
    </sortState>
  </autoFilter>
  <mergeCells count="1">
    <mergeCell ref="B2:J2"/>
  </mergeCells>
  <conditionalFormatting sqref="B9:H9">
    <cfRule type="expression" dxfId="404" priority="17">
      <formula>OR($J9="New",$J9="Updated")</formula>
    </cfRule>
  </conditionalFormatting>
  <conditionalFormatting sqref="B4:I7">
    <cfRule type="expression" dxfId="403" priority="21">
      <formula>OR($J4="New",$J4="Updated")</formula>
    </cfRule>
  </conditionalFormatting>
  <conditionalFormatting sqref="B10:I1000 B1">
    <cfRule type="expression" dxfId="402" priority="23">
      <formula>OR($J1="New",$J1="Updated")</formula>
    </cfRule>
  </conditionalFormatting>
  <conditionalFormatting sqref="C1:I1 E3:I3 B8:H8 B3:C3">
    <cfRule type="expression" dxfId="401" priority="27">
      <formula>OR($J1="New",$J1="Updated")</formula>
    </cfRule>
  </conditionalFormatting>
  <conditionalFormatting sqref="D3">
    <cfRule type="expression" dxfId="400" priority="5">
      <formula>OR($I3="New",$I3="Updated")</formula>
    </cfRule>
  </conditionalFormatting>
  <conditionalFormatting sqref="F1 F3:F1000">
    <cfRule type="cellIs" dxfId="399" priority="3" stopIfTrue="1" operator="equal">
      <formula>"Validation"</formula>
    </cfRule>
  </conditionalFormatting>
  <conditionalFormatting sqref="F3:F1000 F1">
    <cfRule type="cellIs" dxfId="398" priority="24" operator="equal">
      <formula>"Pre-populated"</formula>
    </cfRule>
  </conditionalFormatting>
  <conditionalFormatting sqref="J1 J3:J1000">
    <cfRule type="cellIs" dxfId="397" priority="25" operator="equal">
      <formula>"Updated"</formula>
    </cfRule>
    <cfRule type="cellIs" dxfId="396" priority="26" operator="equal">
      <formula>"New"</formula>
    </cfRule>
  </conditionalFormatting>
  <conditionalFormatting sqref="I8">
    <cfRule type="expression" dxfId="395" priority="2">
      <formula>OR($J8="New",$J8="Updated")</formula>
    </cfRule>
  </conditionalFormatting>
  <conditionalFormatting sqref="I9">
    <cfRule type="expression" dxfId="394" priority="1">
      <formula>OR($J9="New",$J9="Updated")</formula>
    </cfRule>
  </conditionalFormatting>
  <pageMargins left="0.70866141732283472" right="0.70866141732283472" top="0.74803149606299213" bottom="0.74803149606299213" header="0.31496062992125984" footer="0.31496062992125984"/>
  <pageSetup paperSize="9" scale="71"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A0BBFE6-32BC-4811-ACD9-8CF42F4A4A0F}">
          <x14:formula1>
            <xm:f>RS_ValueSource!$E$49:$E$52</xm:f>
          </x14:formula1>
          <xm:sqref>F4:F54</xm:sqref>
        </x14:dataValidation>
        <x14:dataValidation type="list" allowBlank="1" showInputMessage="1" showErrorMessage="1" xr:uid="{9412B770-0153-49A6-8378-CFF8D0877535}">
          <x14:formula1>
            <xm:f>RS_ValueSource!$E$46:$E$48</xm:f>
          </x14:formula1>
          <xm:sqref>J4:J54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27dd844-f2fb-4c87-9806-d8f65c4b42cf">ZVEES6AAXHP5-2077094753-61</_dlc_DocId>
    <_dlc_DocIdUrl xmlns="d27dd844-f2fb-4c87-9806-d8f65c4b42cf">
      <Url>https://lloydsoflondon.sharepoint.com/sites/cst/_layouts/15/DocIdRedir.aspx?ID=ZVEES6AAXHP5-2077094753-61</Url>
      <Description>ZVEES6AAXHP5-2077094753-61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7A5FA79773294789023415F406A7EB" ma:contentTypeVersion="3" ma:contentTypeDescription="Create a new document." ma:contentTypeScope="" ma:versionID="7d8bb06c2cbdfba24921b54ad8b96ca5">
  <xsd:schema xmlns:xsd="http://www.w3.org/2001/XMLSchema" xmlns:xs="http://www.w3.org/2001/XMLSchema" xmlns:p="http://schemas.microsoft.com/office/2006/metadata/properties" xmlns:ns2="d27dd844-f2fb-4c87-9806-d8f65c4b42cf" xmlns:ns3="652fab30-2fa1-46b3-b1e3-067f9bd2b886" targetNamespace="http://schemas.microsoft.com/office/2006/metadata/properties" ma:root="true" ma:fieldsID="661fa9af38023bd9196453c6a47ea333" ns2:_="" ns3:_="">
    <xsd:import namespace="d27dd844-f2fb-4c87-9806-d8f65c4b42cf"/>
    <xsd:import namespace="652fab30-2fa1-46b3-b1e3-067f9bd2b88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dd844-f2fb-4c87-9806-d8f65c4b42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2fab30-2fa1-46b3-b1e3-067f9bd2b8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C78F4F1-B9C2-4F5D-BE3C-242E27C76F51}"/>
</file>

<file path=customXml/itemProps2.xml><?xml version="1.0" encoding="utf-8"?>
<ds:datastoreItem xmlns:ds="http://schemas.openxmlformats.org/officeDocument/2006/customXml" ds:itemID="{C86E0AA9-2740-4C5B-9E04-B9CC82D334DA}"/>
</file>

<file path=customXml/itemProps3.xml><?xml version="1.0" encoding="utf-8"?>
<ds:datastoreItem xmlns:ds="http://schemas.openxmlformats.org/officeDocument/2006/customXml" ds:itemID="{9F725A0D-43FF-49C9-9326-FF137F3CCFFA}"/>
</file>

<file path=customXml/itemProps4.xml><?xml version="1.0" encoding="utf-8"?>
<ds:datastoreItem xmlns:ds="http://schemas.openxmlformats.org/officeDocument/2006/customXml" ds:itemID="{48AC925E-42E7-45D9-B140-ACA391B8E4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Dillon, Alan</dc:creator>
  <cp:keywords/>
  <dc:description/>
  <cp:lastModifiedBy/>
  <cp:revision/>
  <dcterms:created xsi:type="dcterms:W3CDTF">2018-06-17T11:26:37Z</dcterms:created>
  <dcterms:modified xsi:type="dcterms:W3CDTF">2026-06-04T09:32:19Z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0x0101004E7A5FA79773294789023415F406A7EB</vt:lpwstr>
  </property>
  <property fmtid="{D5CDD505-2E9C-101B-9397-08002B2CF9AE}" pid="3" name="MSIP_Label_b3b4ac1b-ad46-41e5-bbef-cfcc59b99d32_Enabled">
    <vt:lpwstr>true</vt:lpwstr>
  </property>
  <property fmtid="{D5CDD505-2E9C-101B-9397-08002B2CF9AE}" pid="4" name="MSIP_Label_b3b4ac1b-ad46-41e5-bbef-cfcc59b99d32_SetDate">
    <vt:lpwstr>2023-07-05T19:57:31Z</vt:lpwstr>
  </property>
  <property fmtid="{D5CDD505-2E9C-101B-9397-08002B2CF9AE}" pid="5" name="MSIP_Label_b3b4ac1b-ad46-41e5-bbef-cfcc59b99d32_Method">
    <vt:lpwstr>Standard</vt:lpwstr>
  </property>
  <property fmtid="{D5CDD505-2E9C-101B-9397-08002B2CF9AE}" pid="6" name="MSIP_Label_b3b4ac1b-ad46-41e5-bbef-cfcc59b99d32_Name">
    <vt:lpwstr>b3b4ac1b-ad46-41e5-bbef-cfcc59b99d32</vt:lpwstr>
  </property>
  <property fmtid="{D5CDD505-2E9C-101B-9397-08002B2CF9AE}" pid="7" name="MSIP_Label_b3b4ac1b-ad46-41e5-bbef-cfcc59b99d32_SiteId">
    <vt:lpwstr>8df4b91e-bf72-411d-9902-5ecc8f1e6c11</vt:lpwstr>
  </property>
  <property fmtid="{D5CDD505-2E9C-101B-9397-08002B2CF9AE}" pid="8" name="MSIP_Label_b3b4ac1b-ad46-41e5-bbef-cfcc59b99d32_ActionId">
    <vt:lpwstr>dff09a56-f53f-466e-8048-f232c6b4f175</vt:lpwstr>
  </property>
  <property fmtid="{D5CDD505-2E9C-101B-9397-08002B2CF9AE}" pid="9" name="MSIP_Label_b3b4ac1b-ad46-41e5-bbef-cfcc59b99d32_ContentBits">
    <vt:lpwstr>2</vt:lpwstr>
  </property>
  <property fmtid="{D5CDD505-2E9C-101B-9397-08002B2CF9AE}" pid="10" name="_dlc_DocIdItemGuid">
    <vt:lpwstr>a3dde784-4af9-4568-bdd1-db0a4f46d2e3</vt:lpwstr>
  </property>
  <property fmtid="{D5CDD505-2E9C-101B-9397-08002B2CF9AE}" pid="11" name="Link">
    <vt:lpwstr>, </vt:lpwstr>
  </property>
  <property fmtid="{D5CDD505-2E9C-101B-9397-08002B2CF9AE}" pid="12" name="SharedWithUsers">
    <vt:lpwstr>334;#Adekoya, Patricia;#333;#Graube, Beate;#331;#Ranjan, Sushant;#330;#Janda, Mel;#257;#Pinion, James</vt:lpwstr>
  </property>
</Properties>
</file>